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4828" documentId="13_ncr:1_{F6CB121F-512D-4AA6-A0C1-0FB36C537598}" xr6:coauthVersionLast="47" xr6:coauthVersionMax="47" xr10:uidLastSave="{B404E886-66E5-4D85-84C3-F03A4800F112}"/>
  <bookViews>
    <workbookView xWindow="-109" yWindow="-109" windowWidth="26301" windowHeight="14169"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4" l="1"/>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G10" i="3"/>
  <c r="G11" i="3"/>
  <c r="G12" i="3"/>
  <c r="G13" i="3"/>
  <c r="I3" i="4"/>
  <c r="J3" i="4"/>
  <c r="I3" i="6"/>
  <c r="I4" i="6"/>
  <c r="L10" i="3"/>
  <c r="J10" i="3"/>
  <c r="I10" i="3"/>
  <c r="B10" i="3"/>
  <c r="L3" i="6"/>
  <c r="L4" i="6"/>
  <c r="L2" i="6"/>
  <c r="J4" i="6"/>
  <c r="J3" i="6"/>
  <c r="J2" i="6"/>
  <c r="I2" i="6"/>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L80" i="5"/>
  <c r="J80" i="5"/>
  <c r="I80" i="5"/>
  <c r="G80" i="5"/>
  <c r="B80"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2" i="3"/>
  <c r="B3" i="3"/>
  <c r="B4" i="3"/>
  <c r="B5" i="3"/>
  <c r="B6" i="3"/>
  <c r="B7" i="3"/>
  <c r="B8" i="3"/>
  <c r="B9"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L2" i="3"/>
  <c r="L3" i="3"/>
  <c r="L4" i="3"/>
  <c r="L5" i="3"/>
  <c r="L6" i="3"/>
  <c r="L7" i="3"/>
  <c r="L8" i="3"/>
  <c r="L9"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J2" i="3"/>
  <c r="J3" i="3"/>
  <c r="J4" i="3"/>
  <c r="J5" i="3"/>
  <c r="J6" i="3"/>
  <c r="J7" i="3"/>
  <c r="J8" i="3"/>
  <c r="J9"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I2" i="3"/>
  <c r="I3" i="3"/>
  <c r="I4" i="3"/>
  <c r="I5" i="3"/>
  <c r="I6" i="3"/>
  <c r="I7" i="3"/>
  <c r="I8" i="3"/>
  <c r="I9"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B2" i="5"/>
  <c r="G2" i="5"/>
  <c r="I2" i="5"/>
  <c r="J2" i="5"/>
  <c r="G2" i="3"/>
  <c r="G3" i="3"/>
  <c r="G4" i="3"/>
  <c r="G5" i="3"/>
  <c r="G6" i="3"/>
  <c r="G7" i="3"/>
  <c r="G8" i="3"/>
  <c r="G9"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alcChain>
</file>

<file path=xl/sharedStrings.xml><?xml version="1.0" encoding="utf-8"?>
<sst xmlns="http://schemas.openxmlformats.org/spreadsheetml/2006/main" count="178596" uniqueCount="39081">
  <si>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</si>
  <si>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</si>
  <si>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</si>
  <si>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</si>
  <si>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</si>
  <si>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</si>
  <si>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</si>
  <si>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</si>
  <si>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</si>
  <si>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</si>
  <si>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</si>
  <si>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</si>
  <si>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</si>
  <si>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</si>
  <si>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</si>
  <si>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</si>
  <si>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</si>
  <si>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</si>
  <si>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</si>
  <si>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</si>
  <si>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</si>
  <si>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</si>
  <si>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</si>
  <si>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</si>
  <si>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</si>
  <si>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</si>
  <si>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</si>
  <si>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</si>
  <si>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</si>
  <si>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</si>
  <si>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</si>
  <si>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</si>
  <si>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</si>
  <si>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</si>
  <si>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</si>
  <si>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</si>
  <si>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</si>
  <si>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</si>
  <si>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</si>
  <si>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</si>
  <si>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</si>
  <si>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</si>
  <si>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</si>
  <si>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</si>
  <si>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</si>
  <si>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</si>
  <si>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</si>
  <si>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</si>
  <si>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</si>
  <si>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</si>
  <si>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</si>
  <si>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</si>
  <si>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</si>
  <si>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</si>
  <si>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</si>
  <si>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</si>
  <si>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</si>
  <si>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</si>
  <si>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</si>
  <si>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</si>
  <si>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</si>
  <si>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</si>
  <si>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</si>
  <si>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</si>
  <si>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</si>
  <si>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</si>
  <si>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</si>
  <si>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</si>
  <si>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</si>
  <si>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</si>
  <si>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</si>
  <si>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</si>
  <si>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</si>
  <si>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</si>
  <si>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</si>
  <si>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</si>
  <si>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</si>
  <si>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</si>
  <si>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</si>
  <si>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</si>
  <si>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</si>
  <si>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</si>
  <si>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</si>
  <si>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</si>
  <si>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</si>
  <si>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</si>
  <si>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</si>
  <si>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</si>
  <si>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</si>
  <si>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</si>
  <si>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</si>
  <si>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</si>
  <si>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</si>
  <si>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</si>
  <si>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</si>
  <si>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</si>
  <si>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</si>
  <si>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</si>
  <si>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</si>
  <si>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</si>
  <si>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</si>
  <si>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</si>
  <si>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</si>
  <si>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</si>
  <si>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</si>
  <si>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</si>
  <si>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</si>
  <si>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</si>
  <si>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</si>
  <si>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</si>
  <si>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</si>
  <si>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</si>
  <si>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</si>
  <si>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</si>
  <si>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</si>
  <si>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</si>
  <si>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</si>
  <si>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</si>
  <si>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</si>
  <si>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</si>
  <si>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</si>
  <si>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</si>
  <si>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</si>
  <si>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</si>
  <si>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</si>
  <si>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</si>
  <si>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</si>
  <si>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</si>
  <si>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</si>
  <si>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</si>
  <si>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</si>
  <si>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</si>
  <si>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</si>
  <si>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</si>
  <si>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</si>
  <si>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</si>
  <si>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</si>
  <si>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</si>
  <si>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</si>
  <si>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</si>
  <si>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</si>
  <si>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</si>
  <si>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</si>
  <si>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</si>
  <si>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</si>
  <si>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</si>
  <si>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</si>
  <si>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</si>
  <si>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</si>
  <si>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</si>
  <si>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</si>
  <si>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</si>
  <si>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</si>
  <si>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</si>
  <si>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</si>
  <si>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</si>
  <si>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</si>
  <si>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</si>
  <si>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</si>
  <si>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</si>
  <si>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</si>
  <si>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</si>
  <si>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</si>
  <si>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</si>
  <si>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</si>
  <si>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</si>
  <si>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</si>
  <si>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</si>
  <si>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</si>
  <si>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</si>
  <si>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</si>
  <si>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</si>
  <si>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</si>
  <si>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</si>
  <si>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</si>
  <si>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</si>
  <si>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</si>
  <si>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</si>
  <si>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</si>
  <si>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</si>
  <si>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</si>
  <si>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</si>
  <si>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</si>
  <si>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</si>
  <si>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</si>
  <si>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</si>
  <si>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</si>
  <si>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</si>
  <si>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</si>
  <si>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</si>
  <si>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</si>
  <si>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</si>
  <si>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</si>
  <si>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</si>
  <si>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</si>
  <si>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</si>
  <si>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</si>
  <si>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</si>
  <si>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</si>
  <si>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</si>
  <si>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</si>
  <si>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</si>
  <si>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</si>
  <si>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</si>
  <si>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</si>
  <si>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</si>
  <si>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</si>
  <si>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</si>
  <si>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</si>
  <si>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</si>
  <si>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</si>
  <si>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</si>
  <si>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</si>
  <si>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</si>
  <si>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</si>
  <si>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</si>
  <si>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</si>
  <si>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</si>
  <si>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</si>
  <si>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</si>
  <si>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</si>
  <si>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</si>
  <si>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</si>
  <si>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</si>
  <si>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</si>
  <si>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</si>
  <si>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</si>
  <si>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</si>
  <si>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</si>
  <si>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</si>
  <si>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</si>
  <si>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</si>
  <si>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</si>
  <si>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</si>
  <si>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</si>
  <si>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</si>
  <si>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</si>
  <si>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</si>
  <si>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</si>
  <si>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</si>
  <si>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</si>
  <si>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</si>
  <si>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</si>
  <si>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</si>
  <si>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</si>
  <si>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</si>
  <si>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</si>
  <si>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</si>
  <si>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</si>
  <si>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</si>
  <si>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</si>
  <si>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</si>
  <si>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</si>
  <si>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</si>
  <si>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</si>
  <si>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</si>
  <si>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</si>
  <si>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</si>
  <si>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</si>
  <si>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</si>
  <si>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</si>
  <si>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</si>
  <si>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</si>
  <si>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</si>
  <si>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</si>
  <si>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</si>
  <si>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</si>
  <si>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</si>
  <si>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</si>
  <si>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</si>
  <si>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</si>
  <si>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</si>
  <si>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</si>
  <si>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</si>
  <si>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</si>
  <si>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</si>
  <si>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</si>
  <si>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</si>
  <si>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</si>
  <si>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</si>
  <si>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</si>
  <si>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</si>
  <si>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</si>
  <si>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</si>
  <si>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</si>
  <si>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</si>
  <si>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</si>
  <si>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</si>
  <si>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</si>
  <si>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</si>
  <si>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</si>
  <si>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</si>
  <si>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</si>
  <si>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</si>
  <si>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</si>
  <si>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</si>
  <si>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</si>
  <si>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</si>
  <si>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</si>
  <si>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</si>
  <si>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</si>
  <si>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</si>
  <si>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</si>
  <si>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</si>
  <si>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</si>
  <si>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</si>
  <si>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</si>
  <si>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</si>
  <si>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</si>
  <si>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</si>
  <si>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</si>
  <si>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</si>
  <si>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</si>
  <si>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</si>
  <si>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</si>
  <si>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</si>
  <si>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</si>
  <si>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</si>
  <si>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</si>
  <si>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</si>
  <si>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</si>
  <si>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</si>
  <si>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</si>
  <si>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</si>
  <si>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</si>
  <si>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</si>
  <si>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</si>
  <si>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</si>
  <si>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</si>
  <si>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</si>
  <si>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</si>
  <si>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</si>
  <si>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</si>
  <si>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</si>
  <si>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</si>
  <si>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</si>
  <si>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</si>
  <si>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</si>
  <si>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</si>
  <si>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</si>
  <si>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</si>
  <si>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</si>
  <si>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</si>
  <si>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</si>
  <si>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</si>
  <si>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</si>
  <si>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</si>
  <si>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</si>
  <si>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</si>
  <si>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</si>
  <si>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</si>
  <si>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</si>
  <si>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</si>
  <si>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</si>
  <si>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</si>
  <si>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</si>
  <si>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</si>
  <si>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</si>
  <si>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</si>
  <si>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</si>
  <si>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</si>
  <si>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</si>
  <si>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</si>
  <si>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</si>
  <si>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</si>
  <si>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</si>
  <si>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</si>
  <si>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</si>
  <si>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</si>
  <si>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</si>
  <si>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</si>
  <si>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</si>
  <si>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</si>
  <si>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</si>
  <si>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</si>
  <si>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</si>
  <si>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</si>
  <si>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</si>
  <si>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</si>
  <si>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</si>
  <si>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</si>
  <si>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</si>
  <si>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</si>
  <si>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</si>
  <si>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</si>
  <si>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</si>
  <si>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</si>
  <si>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</si>
  <si>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</si>
  <si>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</si>
  <si>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</si>
  <si>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</si>
  <si>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</si>
  <si>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</si>
  <si>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</si>
  <si>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</si>
  <si>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</si>
  <si>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</si>
  <si>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</si>
  <si>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</si>
  <si>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</si>
  <si>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</si>
  <si>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</si>
  <si>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</si>
  <si>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</si>
  <si>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</si>
  <si>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</si>
  <si>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</si>
  <si>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</si>
  <si>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</si>
  <si>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</si>
  <si>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</si>
  <si>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</si>
  <si>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</si>
  <si>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</si>
  <si>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</si>
  <si>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</si>
  <si>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</si>
  <si>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</si>
  <si>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</si>
  <si>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</si>
  <si>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</si>
  <si>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</si>
  <si>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</si>
  <si>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</si>
  <si>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</si>
  <si>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</si>
  <si>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</si>
  <si>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</si>
  <si>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</si>
  <si>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</si>
  <si>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</si>
  <si>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</si>
  <si>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</si>
  <si>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</si>
  <si>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</si>
  <si>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</si>
  <si>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</si>
  <si>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</si>
  <si>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</si>
  <si>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</si>
  <si>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</si>
  <si>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</si>
  <si>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</si>
  <si>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</si>
  <si>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</si>
  <si>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</si>
  <si>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</si>
  <si>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</si>
  <si>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</si>
  <si>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</si>
  <si>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</si>
  <si>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</si>
  <si>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</si>
  <si>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</si>
  <si>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</si>
  <si>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</si>
  <si>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</si>
  <si>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</si>
  <si>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</si>
  <si>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</si>
  <si>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</si>
  <si>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</si>
  <si>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</si>
  <si>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</si>
  <si>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</si>
  <si>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</si>
  <si>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</si>
  <si>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</si>
  <si>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</si>
  <si>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</si>
  <si>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</si>
  <si>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</si>
  <si>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</si>
  <si>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</si>
  <si>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</si>
  <si>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</si>
  <si>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</si>
  <si>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</si>
  <si>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</si>
  <si>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</si>
  <si>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</si>
  <si>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</si>
  <si>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</si>
  <si>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</si>
  <si>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</si>
  <si>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</si>
  <si>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</si>
  <si>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</si>
  <si>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</si>
  <si>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</si>
  <si>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</si>
  <si>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</si>
  <si>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</si>
  <si>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</si>
  <si>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</si>
  <si>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</si>
  <si>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</si>
  <si>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</si>
  <si>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</si>
  <si>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</si>
  <si>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</si>
  <si>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</si>
  <si>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</si>
  <si>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</si>
  <si>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</si>
  <si>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</si>
  <si>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</si>
  <si>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</si>
  <si>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</si>
  <si>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</si>
  <si>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</si>
  <si>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</si>
  <si>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</si>
  <si>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</si>
  <si>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</si>
  <si>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</si>
  <si>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</si>
  <si>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</si>
  <si>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</si>
  <si>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</si>
  <si>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</si>
  <si>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</si>
  <si>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</si>
  <si>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</si>
  <si>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</si>
  <si>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</si>
  <si>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</si>
  <si>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</si>
  <si>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</si>
  <si>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</si>
  <si>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</si>
  <si>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</si>
  <si>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</si>
  <si>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</si>
  <si>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</si>
  <si>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</si>
  <si>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</si>
  <si>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</si>
  <si>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</si>
  <si>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</si>
  <si>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</si>
  <si>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</si>
  <si>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</si>
  <si>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</si>
  <si>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</si>
  <si>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</si>
  <si>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</si>
  <si>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</si>
  <si>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</si>
  <si>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</si>
  <si>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</si>
  <si>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</si>
  <si>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</si>
  <si>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</si>
  <si>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</si>
  <si>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</si>
  <si>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</si>
  <si>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</si>
  <si>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</si>
  <si>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</si>
  <si>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</si>
  <si>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</si>
  <si>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</si>
  <si>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</si>
  <si>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</si>
  <si>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</si>
  <si>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</si>
  <si>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</si>
  <si>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</si>
  <si>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</si>
  <si>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</si>
  <si>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</si>
  <si>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</si>
  <si>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</si>
  <si>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</si>
  <si>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</si>
  <si>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</si>
  <si>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</si>
  <si>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</si>
  <si>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</si>
  <si>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</si>
  <si>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</si>
  <si>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</si>
  <si>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</si>
  <si>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</si>
  <si>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</si>
  <si>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</si>
  <si>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</si>
  <si>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</si>
  <si>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</si>
  <si>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</si>
  <si>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</si>
  <si>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</si>
  <si>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</si>
  <si>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</si>
  <si>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</si>
  <si>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</si>
  <si>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</si>
  <si>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</si>
  <si>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</si>
  <si>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</si>
  <si>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</si>
  <si>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</si>
  <si>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</si>
  <si>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</si>
  <si>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</si>
  <si>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</si>
  <si>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</si>
  <si>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</si>
  <si>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</si>
  <si>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</si>
  <si>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</si>
  <si>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</si>
  <si>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</si>
  <si>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</si>
  <si>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</si>
  <si>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</si>
  <si>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</si>
  <si>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</si>
  <si>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</si>
  <si>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</si>
  <si>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</si>
  <si>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</si>
  <si>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</si>
  <si>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</si>
  <si>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</si>
  <si>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</si>
  <si>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</si>
  <si>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</si>
  <si>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</si>
  <si>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</si>
  <si>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</si>
  <si>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</si>
  <si>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</si>
  <si>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</si>
  <si>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</si>
  <si>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</si>
  <si>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</si>
  <si>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</si>
  <si>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</si>
  <si>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</si>
  <si>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</si>
  <si>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</si>
  <si>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</si>
  <si>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</si>
  <si>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</si>
  <si>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</si>
  <si>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</si>
  <si>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</si>
  <si>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</si>
  <si>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</si>
  <si>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</si>
  <si>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</si>
  <si>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</si>
  <si>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</si>
  <si>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</si>
  <si>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</si>
  <si>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</si>
  <si>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</si>
  <si>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</si>
  <si>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</si>
  <si>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</si>
  <si>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</si>
  <si>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</si>
  <si>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</si>
  <si>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</si>
  <si>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</si>
  <si>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</si>
  <si>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</si>
  <si>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</si>
  <si>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</si>
  <si>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</si>
  <si>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</si>
  <si>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</si>
  <si>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</si>
  <si>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</si>
  <si>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</si>
  <si>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</si>
  <si>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</si>
  <si>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</si>
  <si>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</si>
  <si>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</si>
  <si>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</si>
  <si>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</si>
  <si>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</si>
  <si>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</si>
  <si>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</si>
  <si>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</si>
  <si>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</si>
  <si>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</si>
  <si>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</si>
  <si>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</si>
  <si>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</si>
  <si>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</si>
  <si>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</si>
  <si>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</si>
  <si>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</si>
  <si>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</si>
  <si>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</si>
  <si>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</si>
  <si>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</si>
  <si>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</si>
  <si>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</si>
  <si>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</si>
  <si>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</si>
  <si>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</si>
  <si>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</si>
  <si>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</si>
  <si>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</si>
  <si>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</si>
  <si>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</si>
  <si>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</si>
  <si>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</si>
  <si>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</si>
  <si>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</si>
  <si>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</si>
  <si>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</si>
  <si>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</si>
  <si>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</si>
  <si>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</si>
  <si>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</si>
  <si>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</si>
  <si>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</si>
  <si>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</si>
  <si>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</si>
  <si>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</si>
  <si>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</si>
  <si>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</si>
  <si>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</si>
  <si>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</si>
  <si>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</si>
  <si>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</si>
  <si>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</si>
  <si>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</si>
  <si>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</si>
  <si>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</si>
  <si>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</si>
  <si>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</si>
  <si>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</si>
  <si>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</si>
  <si>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</si>
  <si>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</si>
  <si>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</si>
  <si>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</si>
  <si>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</si>
  <si>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</si>
  <si>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</si>
  <si>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</si>
  <si>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</si>
  <si>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</si>
  <si>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</si>
  <si>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</si>
  <si>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</si>
  <si>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</si>
  <si>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</si>
  <si>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</si>
  <si>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</si>
  <si>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</si>
  <si>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</si>
  <si>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</si>
  <si>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</si>
  <si>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</si>
  <si>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</si>
  <si>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</si>
  <si>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</si>
  <si>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</si>
  <si>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</si>
  <si>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</si>
  <si>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</si>
  <si>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</si>
  <si>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</si>
  <si>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</si>
  <si>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</si>
  <si>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</si>
  <si>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</si>
  <si>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</si>
  <si>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</si>
  <si>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</si>
  <si>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</si>
  <si>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</si>
  <si>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</si>
  <si>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</si>
  <si>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</si>
  <si>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</si>
  <si>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</si>
  <si>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</si>
  <si>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</si>
  <si>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</si>
  <si>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</si>
  <si>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</si>
  <si>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</si>
  <si>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</si>
  <si>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</si>
  <si>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</si>
  <si>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</si>
  <si>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</si>
  <si>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</si>
  <si>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</si>
  <si>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</si>
  <si>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</si>
  <si>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</si>
  <si>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</si>
  <si>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</si>
  <si>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</si>
  <si>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</si>
  <si>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</si>
  <si>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</si>
  <si>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</si>
  <si>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</si>
  <si>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</si>
  <si>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</si>
  <si>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</si>
  <si>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</si>
  <si>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</si>
  <si>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</si>
  <si>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</si>
  <si>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</si>
  <si>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</si>
  <si>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</si>
  <si>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</si>
  <si>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</si>
  <si>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</si>
  <si>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</si>
  <si>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</si>
  <si>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</si>
  <si>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</si>
  <si>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</si>
  <si>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</si>
  <si>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</si>
  <si>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</si>
  <si>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</si>
  <si>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</si>
  <si>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</si>
  <si>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</si>
  <si>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</si>
  <si>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</si>
  <si>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</si>
  <si>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</si>
  <si>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</si>
  <si>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</si>
  <si>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</si>
  <si>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</si>
  <si>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</si>
  <si>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</si>
  <si>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</si>
  <si>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</si>
  <si>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</si>
  <si>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</si>
  <si>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</si>
  <si>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</si>
  <si>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</si>
  <si>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</si>
  <si>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</si>
  <si>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</si>
  <si>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</si>
  <si>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</si>
  <si>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</si>
  <si>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</si>
  <si>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</si>
  <si>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</si>
  <si>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</si>
  <si>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</si>
  <si>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</si>
  <si>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</si>
  <si>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</si>
  <si>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</si>
  <si>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</si>
  <si>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</si>
  <si>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</si>
  <si>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</si>
  <si>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</si>
  <si>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</si>
  <si>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</si>
  <si>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</si>
  <si>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</si>
  <si>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</si>
  <si>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</si>
  <si>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</si>
  <si>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</si>
  <si>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</si>
  <si>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</si>
  <si>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</si>
  <si>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</si>
  <si>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</si>
  <si>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</si>
  <si>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</si>
  <si>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</si>
  <si>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</si>
  <si>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</si>
  <si>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</si>
  <si>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</si>
  <si>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</si>
  <si>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</si>
  <si>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</si>
  <si>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</si>
  <si>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</si>
  <si>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</si>
  <si>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</si>
  <si>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</si>
  <si>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</si>
  <si>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</si>
  <si>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</si>
  <si>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</si>
  <si>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</si>
  <si>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</si>
  <si>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</si>
  <si>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</si>
  <si>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</si>
  <si>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</si>
  <si>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</si>
  <si>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</si>
  <si>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</si>
  <si>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</si>
  <si>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</si>
  <si>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</si>
  <si>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</si>
  <si>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</si>
  <si>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</si>
  <si>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</si>
  <si>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</si>
  <si>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</si>
  <si>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</si>
  <si>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</si>
  <si>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</si>
  <si>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</si>
  <si>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</si>
  <si>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</si>
  <si>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</si>
  <si>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</si>
  <si>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</si>
  <si>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</si>
  <si>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</si>
  <si>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</si>
  <si>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</si>
  <si>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</si>
  <si>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</si>
  <si>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</si>
  <si>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</si>
  <si>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</si>
  <si>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</si>
  <si>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</si>
  <si>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</si>
  <si>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</si>
  <si>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</si>
  <si>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</si>
  <si>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</si>
  <si>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</si>
  <si>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</si>
  <si>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</si>
  <si>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</si>
  <si>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</si>
  <si>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</si>
  <si>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</si>
  <si>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</si>
  <si>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</si>
  <si>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</si>
  <si>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</si>
  <si>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</si>
  <si>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</si>
  <si>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</si>
  <si>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</si>
  <si>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</si>
  <si>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</si>
  <si>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</si>
  <si>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</si>
  <si>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</si>
  <si>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</si>
  <si>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</si>
  <si>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</si>
  <si>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</si>
  <si>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</si>
  <si>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</si>
  <si>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</si>
  <si>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</si>
  <si>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</si>
  <si>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</si>
  <si>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</si>
  <si>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</si>
  <si>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</si>
  <si>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</si>
  <si>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</si>
  <si>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</si>
  <si>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</si>
  <si>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</si>
  <si>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</si>
  <si>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</si>
  <si>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</si>
  <si>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</si>
  <si>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</si>
  <si>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</si>
  <si>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</si>
  <si>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</si>
  <si>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</si>
  <si>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</si>
  <si>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</si>
  <si>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</si>
  <si>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</si>
  <si>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</si>
  <si>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</si>
  <si>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</si>
  <si>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</si>
  <si>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</si>
  <si>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</si>
  <si>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</si>
  <si>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</si>
  <si>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</si>
  <si>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</si>
  <si>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</si>
  <si>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</si>
  <si>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</si>
  <si>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</si>
  <si>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</si>
  <si>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</si>
  <si>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</si>
  <si>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</si>
  <si>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</si>
  <si>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</si>
  <si>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</si>
  <si>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</si>
  <si>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</si>
  <si>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</si>
  <si>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</si>
  <si>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</si>
  <si>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</si>
  <si>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</si>
  <si>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</si>
  <si>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</si>
  <si>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</si>
  <si>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</si>
  <si>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</si>
  <si>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</si>
  <si>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</si>
  <si>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</si>
  <si>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</si>
  <si>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</si>
  <si>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</si>
  <si>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</si>
  <si>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</si>
  <si>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</si>
  <si>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</si>
  <si>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</si>
  <si>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</si>
  <si>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</si>
  <si>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</si>
  <si>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</si>
  <si>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</si>
  <si>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</si>
  <si>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</si>
  <si>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</si>
  <si>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</si>
  <si>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</si>
  <si>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</si>
  <si>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</si>
  <si>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</si>
  <si>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</si>
  <si>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</si>
  <si>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</si>
  <si>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</si>
  <si>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</si>
  <si>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</si>
  <si>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</si>
  <si>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</si>
  <si>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</si>
  <si>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</si>
  <si>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</si>
  <si>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</si>
  <si>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</si>
  <si>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</si>
  <si>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</si>
  <si>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</si>
  <si>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</si>
  <si>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</si>
  <si>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</si>
  <si>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</si>
  <si>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</si>
  <si>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</si>
  <si>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</si>
  <si>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</si>
  <si>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</si>
  <si>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</si>
  <si>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</si>
  <si>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</si>
  <si>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</si>
  <si>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</si>
  <si>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</si>
  <si>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</si>
  <si>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</si>
  <si>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</si>
  <si>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</si>
  <si>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</si>
  <si>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</si>
  <si>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</si>
  <si>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</si>
  <si>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</si>
  <si>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</si>
  <si>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</si>
  <si>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</si>
  <si>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</si>
  <si>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</si>
  <si>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</si>
  <si>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</si>
  <si>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</si>
  <si>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</si>
  <si>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</si>
  <si>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</si>
  <si>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</si>
  <si>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</si>
  <si>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</si>
  <si>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</si>
  <si>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</si>
  <si>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</si>
  <si>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</si>
  <si>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</si>
  <si>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</si>
  <si>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</si>
  <si>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</si>
  <si>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</si>
  <si>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</si>
  <si>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</si>
  <si>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</si>
  <si>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</si>
  <si>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</si>
  <si>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</si>
  <si>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</si>
  <si>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</si>
  <si>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</si>
  <si>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</si>
  <si>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</si>
  <si>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</si>
  <si>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</si>
  <si>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</si>
  <si>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</si>
  <si>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</si>
  <si>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</si>
  <si>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</si>
  <si>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</si>
  <si>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</si>
  <si>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</si>
  <si>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</si>
  <si>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</si>
  <si>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</si>
  <si>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</si>
  <si>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</si>
  <si>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</si>
  <si>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</si>
  <si>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</si>
  <si>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</si>
  <si>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</si>
  <si>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</si>
  <si>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</si>
  <si>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</si>
  <si>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</si>
  <si>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</si>
  <si>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</si>
  <si>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</si>
  <si>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</si>
  <si>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</si>
  <si>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</si>
  <si>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</si>
  <si>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</si>
  <si>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</si>
  <si>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</si>
  <si>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</si>
  <si>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</si>
  <si>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</si>
  <si>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</si>
  <si>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</si>
  <si>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</si>
  <si>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</si>
  <si>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</si>
  <si>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</si>
  <si>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</si>
  <si>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</si>
  <si>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</si>
  <si>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</si>
  <si>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</si>
  <si>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</si>
  <si>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</si>
  <si>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</si>
  <si>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</si>
  <si>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</si>
  <si>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</si>
  <si>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</si>
  <si>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</si>
  <si>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</si>
  <si>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</si>
  <si>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</si>
  <si>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</si>
  <si>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</si>
  <si>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</si>
  <si>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</si>
  <si>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</si>
  <si>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</si>
  <si>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</si>
  <si>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</si>
  <si>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</si>
  <si>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</si>
  <si>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</si>
  <si>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</si>
  <si>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</si>
  <si>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</si>
  <si>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</si>
  <si>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</si>
  <si>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</si>
  <si>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</si>
  <si>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</si>
  <si>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</si>
  <si>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</si>
  <si>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</si>
  <si>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</si>
  <si>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</si>
  <si>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</si>
  <si>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</si>
  <si>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</si>
  <si>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</si>
  <si>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</si>
  <si>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</si>
  <si>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</si>
  <si>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</si>
  <si>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</si>
  <si>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</si>
  <si>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</si>
  <si>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</si>
  <si>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</si>
  <si>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</si>
  <si>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</si>
  <si>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</si>
  <si>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</si>
  <si>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</si>
  <si>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</si>
  <si>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</si>
  <si>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</si>
  <si>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</si>
  <si>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</si>
  <si>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</si>
  <si>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</si>
  <si>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</si>
  <si>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</si>
  <si>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</si>
  <si>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</si>
  <si>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</si>
  <si>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</si>
  <si>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</si>
  <si>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</si>
  <si>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</si>
  <si>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</si>
  <si>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</si>
  <si>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</si>
  <si>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</si>
  <si>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</si>
  <si>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</si>
  <si>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</si>
  <si>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</si>
  <si>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</si>
  <si>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</si>
  <si>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</si>
  <si>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</si>
  <si>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</si>
  <si>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</si>
  <si>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</si>
  <si>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</si>
  <si>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</si>
  <si>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</si>
  <si>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</si>
  <si>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</si>
  <si>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</si>
  <si>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</si>
  <si>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</si>
  <si>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</si>
  <si>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</si>
  <si>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</si>
  <si>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</si>
  <si>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</si>
  <si>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</si>
  <si>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</si>
  <si>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</si>
  <si>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</si>
  <si>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</si>
  <si>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</si>
  <si>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</si>
  <si>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</si>
  <si>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</si>
  <si>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</si>
  <si>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</si>
  <si>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</si>
  <si>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</si>
  <si>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</si>
  <si>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</si>
  <si>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</si>
  <si>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</si>
  <si>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</si>
  <si>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</si>
  <si>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</si>
  <si>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</si>
  <si>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</si>
  <si>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</si>
  <si>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</si>
  <si>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</si>
  <si>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</si>
  <si>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</si>
  <si>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</si>
  <si>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</si>
  <si>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</si>
  <si>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</si>
  <si>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</si>
  <si>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</si>
  <si>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</si>
  <si>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</si>
  <si>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</si>
  <si>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</si>
  <si>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</si>
  <si>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</si>
  <si>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</si>
  <si>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</si>
  <si>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</si>
  <si>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</si>
  <si>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</si>
  <si>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</si>
  <si>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</si>
  <si>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</si>
  <si>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</si>
  <si>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</si>
  <si>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</si>
  <si>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</si>
  <si>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</si>
  <si>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</si>
  <si>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</si>
  <si>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</si>
  <si>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</si>
  <si>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</si>
  <si>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</si>
  <si>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</si>
  <si>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</si>
  <si>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</si>
  <si>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</si>
  <si>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</si>
  <si>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</si>
  <si>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</si>
  <si>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</si>
  <si>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</si>
  <si>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</si>
  <si>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</si>
  <si>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</si>
  <si>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</si>
  <si>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</si>
  <si>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</si>
  <si>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</si>
  <si>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</si>
  <si>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</si>
  <si>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</si>
  <si>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</si>
  <si>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</si>
  <si>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</si>
  <si>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</si>
  <si>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</si>
  <si>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</si>
  <si>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</si>
  <si>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</si>
  <si>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</si>
  <si>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</si>
  <si>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</si>
  <si>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</si>
  <si>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</si>
  <si>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</si>
  <si>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</si>
  <si>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</si>
  <si>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</si>
  <si>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</si>
  <si>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</si>
  <si>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</si>
  <si>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</si>
  <si>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</si>
  <si>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</si>
  <si>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</si>
  <si>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</si>
  <si>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</si>
  <si>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</si>
  <si>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</si>
  <si>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</si>
  <si>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</si>
  <si>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</si>
  <si>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</si>
  <si>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</si>
  <si>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</si>
  <si>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</si>
  <si>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</si>
  <si>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</si>
  <si>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</si>
  <si>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</si>
  <si>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</si>
  <si>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</si>
  <si>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</si>
  <si>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</si>
  <si>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</si>
  <si>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</si>
  <si>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</si>
  <si>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</si>
  <si>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</si>
  <si>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</si>
  <si>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</si>
  <si>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</si>
  <si>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</si>
  <si>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</si>
  <si>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</si>
  <si>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</si>
  <si>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</si>
  <si>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</si>
  <si>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</si>
  <si>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</si>
  <si>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</si>
  <si>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</si>
  <si>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</si>
  <si>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</si>
  <si>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</si>
  <si>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</si>
  <si>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</si>
  <si>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</si>
  <si>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</si>
  <si>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</si>
  <si>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</si>
  <si>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</si>
  <si>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</si>
  <si>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</si>
  <si>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</si>
  <si>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</si>
  <si>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</si>
  <si>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</si>
  <si>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</si>
  <si>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</si>
  <si>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</si>
  <si>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</si>
  <si>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</si>
  <si>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</si>
  <si>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</si>
  <si>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</si>
  <si>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</si>
  <si>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</si>
  <si>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</si>
  <si>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</si>
  <si>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</si>
  <si>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</si>
  <si>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</si>
  <si>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</si>
  <si>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</si>
  <si>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</si>
  <si>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</si>
  <si>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</si>
  <si>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</si>
  <si>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</si>
  <si>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</si>
  <si>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</si>
  <si>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</si>
  <si>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</si>
  <si>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</si>
  <si>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</si>
  <si>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</si>
  <si>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</si>
  <si>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</si>
  <si>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</si>
  <si>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</si>
  <si>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</si>
  <si>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</si>
  <si>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</si>
  <si>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</si>
  <si>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</si>
  <si>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</si>
  <si>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</si>
  <si>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</si>
  <si>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</si>
  <si>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</si>
  <si>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</si>
  <si>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</si>
  <si>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</si>
  <si>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</si>
  <si>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</si>
  <si>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</si>
  <si>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</si>
  <si>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</si>
  <si>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</si>
  <si>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</si>
  <si>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</si>
  <si>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</si>
  <si>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</si>
  <si>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</si>
  <si>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</si>
  <si>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</si>
  <si>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</si>
  <si>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</si>
  <si>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</si>
  <si>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</si>
  <si>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</si>
  <si>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</si>
  <si>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</si>
  <si>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</si>
  <si>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</si>
  <si>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</si>
  <si>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</si>
  <si>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</si>
  <si>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</si>
  <si>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</si>
  <si>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</si>
  <si>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</si>
  <si>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</si>
  <si>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</si>
  <si>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</si>
  <si>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</si>
  <si>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</si>
  <si>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</si>
  <si>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</si>
  <si>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</si>
  <si>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</si>
  <si>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</si>
  <si>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</si>
  <si>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</si>
  <si>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</si>
  <si>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</si>
  <si>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</si>
  <si>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</si>
  <si>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</si>
  <si>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</si>
  <si>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</si>
  <si>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</si>
  <si>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</si>
  <si>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</si>
  <si>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</si>
  <si>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</si>
  <si>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</si>
  <si>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</si>
  <si>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</si>
  <si>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</si>
  <si>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</si>
  <si>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</si>
  <si>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</si>
  <si>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</si>
  <si>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</si>
  <si>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</si>
  <si>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</si>
  <si>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</si>
  <si>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</si>
  <si>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</si>
  <si>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</si>
  <si>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</si>
  <si>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</si>
  <si>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</si>
  <si>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</si>
  <si>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</si>
  <si>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</si>
  <si>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</si>
  <si>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</si>
  <si>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</si>
  <si>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</si>
  <si>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</si>
  <si>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</si>
  <si>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</si>
  <si>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</si>
  <si>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</si>
  <si>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</si>
  <si>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</si>
  <si>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</si>
  <si>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</si>
  <si>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</si>
  <si>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</si>
  <si>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</si>
  <si>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</si>
  <si>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</si>
  <si>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</si>
  <si>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</si>
  <si>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</si>
  <si>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</si>
  <si>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</si>
  <si>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</si>
  <si>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</si>
  <si>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</si>
  <si>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</si>
  <si>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</si>
  <si>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</si>
  <si>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</si>
  <si>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</si>
  <si>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</si>
  <si>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</si>
  <si>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</si>
  <si>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</si>
  <si>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</si>
  <si>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</si>
  <si>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</si>
  <si>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</si>
  <si>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</si>
  <si>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</si>
  <si>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</si>
  <si>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</si>
  <si>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</si>
  <si>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</si>
  <si>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</si>
  <si>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</si>
  <si>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</si>
  <si>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</si>
  <si>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</si>
  <si>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</si>
  <si>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</si>
  <si>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</si>
  <si>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</si>
  <si>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</si>
  <si>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</si>
  <si>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</si>
  <si>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</si>
  <si>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</si>
  <si>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</si>
  <si>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</si>
  <si>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</si>
  <si>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</si>
  <si>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</si>
  <si>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</si>
  <si>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</si>
  <si>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</si>
  <si>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</si>
  <si>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</si>
  <si>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</si>
  <si>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</si>
  <si>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</si>
  <si>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</si>
  <si>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</si>
  <si>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</si>
  <si>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</si>
  <si>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</si>
  <si>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</si>
  <si>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</si>
  <si>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</si>
  <si>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</si>
  <si>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</si>
  <si>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</si>
  <si>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</si>
  <si>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</si>
  <si>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</si>
  <si>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</si>
  <si>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</si>
  <si>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</si>
  <si>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</si>
  <si>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</si>
  <si>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</si>
  <si>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</si>
  <si>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</si>
  <si>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</si>
  <si>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</si>
  <si>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</si>
  <si>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</si>
  <si>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</si>
  <si>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</si>
  <si>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</si>
  <si>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</si>
  <si>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</si>
  <si>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</si>
  <si>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</si>
  <si>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</si>
  <si>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</si>
  <si>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</si>
  <si>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</si>
  <si>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</si>
  <si>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</si>
  <si>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</si>
  <si>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</si>
  <si>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</si>
  <si>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</si>
  <si>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</si>
  <si>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</si>
  <si>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</si>
  <si>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</si>
  <si>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</si>
  <si>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</si>
  <si>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</si>
  <si>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</si>
  <si>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</si>
  <si>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</si>
  <si>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</si>
  <si>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</si>
  <si>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</si>
  <si>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</si>
  <si>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</si>
  <si>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</si>
  <si>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</si>
  <si>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</si>
  <si>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</si>
  <si>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</si>
  <si>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</si>
  <si>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</si>
  <si>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</si>
  <si>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</si>
  <si>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</si>
  <si>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</si>
  <si>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</si>
  <si>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</si>
  <si>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</si>
  <si>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</si>
  <si>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</si>
  <si>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</si>
  <si>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</si>
  <si>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</si>
  <si>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</si>
  <si>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</si>
  <si>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</si>
  <si>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</si>
  <si>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</si>
  <si>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</si>
  <si>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</si>
  <si>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</si>
  <si>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</si>
  <si>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</si>
  <si>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</si>
  <si>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</si>
  <si>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</si>
  <si>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</si>
  <si>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</si>
  <si>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</si>
  <si>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</si>
  <si>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</si>
  <si>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</si>
  <si>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</si>
  <si>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</si>
  <si>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</si>
  <si>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</si>
  <si>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</si>
  <si>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</si>
  <si>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</si>
  <si>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</si>
  <si>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</si>
  <si>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</si>
  <si>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</si>
  <si>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</si>
  <si>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</si>
  <si>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</si>
  <si>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</si>
  <si>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</si>
  <si>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</si>
  <si>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</si>
  <si>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</si>
  <si>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</si>
  <si>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</si>
  <si>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</si>
  <si>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</si>
  <si>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</si>
  <si>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</si>
  <si>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</si>
  <si>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</si>
  <si>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</si>
  <si>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</si>
  <si>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</si>
  <si>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</si>
  <si>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</si>
  <si>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</si>
  <si>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</si>
  <si>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</si>
  <si>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</si>
  <si>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</si>
  <si>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</si>
  <si>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</si>
  <si>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</si>
  <si>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</si>
  <si>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</si>
  <si>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</si>
  <si>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</si>
  <si>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</si>
  <si>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</si>
  <si>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</si>
  <si>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</si>
  <si>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</si>
  <si>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</si>
  <si>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</si>
  <si>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</si>
  <si>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</si>
  <si>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</si>
  <si>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</si>
  <si>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</si>
  <si>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</si>
  <si>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</si>
  <si>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</si>
  <si>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</si>
  <si>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</si>
  <si>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</si>
  <si>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</si>
  <si>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</si>
  <si>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</si>
  <si>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</si>
  <si>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</si>
  <si>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</si>
  <si>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</si>
  <si>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</si>
  <si>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</si>
  <si>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</si>
  <si>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</si>
  <si>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</si>
  <si>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</si>
  <si>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</si>
  <si>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</si>
  <si>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</si>
  <si>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</si>
  <si>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</si>
  <si>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</si>
  <si>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</si>
  <si>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</si>
  <si>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</si>
  <si>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</si>
  <si>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</si>
  <si>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</si>
  <si>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</si>
  <si>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</si>
  <si>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</si>
  <si>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</si>
  <si>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</si>
  <si>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</si>
  <si>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</si>
  <si>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</si>
  <si>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</si>
  <si>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</si>
  <si>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</si>
  <si>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</si>
  <si>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</si>
  <si>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</si>
  <si>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</si>
  <si>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</si>
  <si>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</si>
  <si>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</si>
  <si>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</si>
  <si>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</si>
  <si>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</si>
  <si>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</si>
  <si>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</si>
  <si>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</si>
  <si>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</si>
  <si>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</si>
  <si>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</si>
  <si>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</si>
  <si>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</si>
  <si>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</si>
  <si>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</si>
  <si>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</si>
  <si>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</si>
  <si>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</si>
  <si>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</si>
  <si>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</si>
  <si>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</si>
  <si>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</si>
  <si>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</si>
  <si>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</si>
  <si>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</si>
  <si>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</si>
  <si>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</si>
  <si>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</si>
  <si>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</si>
  <si>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</si>
  <si>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</si>
  <si>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</si>
  <si>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</si>
  <si>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</si>
  <si>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</si>
  <si>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</si>
  <si>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</si>
  <si>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</si>
  <si>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</si>
  <si>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</si>
  <si>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</si>
  <si>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</si>
  <si>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</si>
  <si>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</si>
  <si>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</si>
  <si>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</si>
  <si>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</si>
  <si>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</si>
  <si>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</si>
  <si>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</si>
  <si>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</si>
  <si>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</si>
  <si>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</si>
  <si>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</si>
  <si>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</si>
  <si>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</si>
  <si>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</si>
  <si>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</si>
  <si>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</si>
  <si>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</si>
  <si>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</si>
  <si>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</si>
  <si>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</si>
  <si>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</si>
  <si>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</si>
  <si>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</si>
  <si>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</si>
  <si>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</si>
  <si>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</si>
  <si>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</si>
  <si>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</si>
  <si>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</si>
  <si>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</si>
  <si>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</si>
  <si>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</si>
  <si>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</si>
  <si>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</si>
  <si>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</si>
  <si>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</si>
  <si>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</si>
  <si>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</si>
  <si>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</si>
  <si>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</si>
  <si>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</si>
  <si>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</si>
  <si>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</si>
  <si>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</si>
  <si>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</si>
  <si>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</si>
  <si>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</si>
  <si>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</si>
  <si>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</si>
  <si>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</si>
  <si>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</si>
  <si>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</si>
  <si>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</si>
  <si>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</si>
  <si>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</si>
  <si>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</si>
  <si>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</si>
  <si>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</si>
  <si>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</si>
  <si>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</si>
  <si>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</si>
  <si>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</si>
  <si>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</si>
  <si>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</si>
  <si>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</si>
  <si>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</si>
  <si>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</si>
  <si>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</si>
  <si>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</si>
  <si>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</si>
  <si>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</si>
  <si>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</si>
  <si>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</si>
  <si>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</si>
  <si>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</si>
  <si>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</si>
  <si>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</si>
  <si>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</si>
  <si>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</si>
  <si>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</si>
  <si>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</si>
  <si>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</si>
  <si>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</si>
  <si>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</si>
  <si>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</si>
  <si>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</si>
  <si>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</si>
  <si>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</si>
  <si>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</si>
  <si>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</si>
  <si>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</si>
  <si>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</si>
  <si>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</si>
  <si>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</si>
  <si>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</si>
  <si>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</si>
  <si>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</si>
  <si>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</si>
  <si>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</si>
  <si>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</si>
  <si>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</si>
  <si>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</si>
  <si>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</si>
  <si>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</si>
  <si>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</si>
  <si>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</si>
  <si>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</si>
  <si>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</si>
  <si>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</si>
  <si>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</si>
  <si>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</si>
  <si>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</si>
  <si>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</si>
  <si>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</si>
  <si>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</si>
  <si>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</si>
  <si>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</si>
  <si>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</si>
  <si>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</si>
  <si>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</si>
  <si>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</si>
  <si>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</si>
  <si>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</si>
  <si>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</si>
  <si>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</si>
  <si>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</si>
  <si>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</si>
  <si>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</si>
  <si>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</si>
  <si>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</si>
  <si>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</si>
  <si>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</si>
  <si>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</si>
  <si>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</si>
  <si>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</si>
  <si>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</si>
  <si>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</si>
  <si>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</si>
  <si>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</si>
  <si>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</si>
  <si>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</si>
  <si>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</si>
  <si>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</si>
  <si>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</si>
  <si>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</si>
  <si>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</si>
  <si>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</si>
  <si>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</si>
  <si>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</si>
  <si>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</si>
  <si>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</si>
  <si>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</si>
  <si>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</si>
  <si>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</si>
  <si>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</si>
  <si>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</si>
  <si>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</si>
  <si>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</si>
  <si>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</si>
  <si>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</si>
  <si>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</si>
  <si>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</si>
  <si>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</si>
  <si>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</si>
  <si>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</si>
  <si>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</si>
  <si>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</si>
  <si>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</si>
  <si>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</si>
  <si>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</si>
  <si>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</si>
  <si>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</si>
  <si>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</si>
  <si>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</si>
  <si>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</si>
  <si>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</si>
  <si>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</si>
  <si>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</si>
  <si>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</si>
  <si>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</si>
  <si>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</si>
  <si>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</si>
  <si>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</si>
  <si>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</si>
  <si>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</si>
  <si>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</si>
  <si>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</si>
  <si>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</si>
  <si>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</si>
  <si>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</si>
  <si>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</si>
  <si>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</si>
  <si>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</si>
  <si>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</si>
  <si>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</si>
  <si>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</si>
  <si>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</si>
  <si>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</si>
  <si>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</si>
  <si>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</si>
  <si>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</si>
  <si>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</si>
  <si>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</si>
  <si>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</si>
  <si>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</si>
  <si>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</si>
  <si>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</si>
  <si>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</si>
  <si>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</si>
  <si>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</si>
  <si>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</si>
  <si>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</si>
  <si>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</si>
  <si>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</si>
  <si>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</si>
  <si>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</si>
  <si>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</si>
  <si>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</si>
  <si>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</si>
  <si>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</si>
  <si>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</si>
  <si>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</si>
  <si>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</si>
  <si>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</si>
  <si>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</si>
  <si>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</si>
  <si>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</si>
  <si>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</si>
  <si>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</si>
  <si>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</si>
  <si>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</si>
  <si>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</si>
  <si>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</si>
  <si>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</si>
  <si>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</si>
  <si>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</si>
  <si>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</si>
  <si>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</si>
  <si>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</si>
  <si>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</si>
  <si>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</si>
  <si>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</si>
  <si>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</si>
  <si>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</si>
  <si>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</si>
  <si>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</si>
  <si>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</si>
  <si>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</si>
  <si>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</si>
  <si>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</si>
  <si>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</si>
  <si>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</si>
  <si>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</si>
  <si>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</si>
  <si>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</si>
  <si>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</si>
  <si>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</si>
  <si>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</si>
  <si>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</si>
  <si>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</si>
  <si>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</si>
  <si>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</si>
  <si>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</si>
  <si>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</si>
  <si>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</si>
  <si>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</si>
  <si>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</si>
  <si>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</si>
  <si>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</si>
  <si>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</si>
  <si>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</si>
  <si>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</si>
  <si>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</si>
  <si>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</si>
  <si>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</si>
  <si>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</si>
  <si>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</si>
  <si>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</si>
  <si>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</si>
  <si>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</si>
  <si>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</si>
  <si>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</si>
  <si>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</si>
  <si>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</si>
  <si>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</si>
  <si>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</si>
  <si>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</si>
  <si>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</si>
  <si>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</si>
  <si>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</si>
  <si>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</si>
  <si>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</si>
  <si>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</si>
  <si>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</si>
  <si>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</si>
  <si>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</si>
  <si>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</si>
  <si>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</si>
  <si>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</si>
  <si>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</si>
  <si>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</si>
  <si>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</si>
  <si>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</si>
  <si>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</si>
  <si>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</si>
  <si>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</si>
  <si>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</si>
  <si>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</si>
  <si>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</si>
  <si>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</si>
  <si>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</si>
  <si>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</si>
  <si>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</si>
  <si>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</si>
  <si>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</si>
  <si>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</si>
  <si>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</si>
  <si>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</si>
  <si>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</si>
  <si>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</si>
  <si>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</si>
  <si>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</si>
  <si>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</si>
  <si>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</si>
  <si>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</si>
  <si>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</si>
  <si>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</si>
  <si>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</si>
  <si>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</si>
  <si>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</si>
  <si>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</si>
  <si>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</si>
  <si>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</si>
  <si>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</si>
  <si>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</si>
  <si>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</si>
  <si>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</si>
  <si>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</si>
  <si>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</si>
  <si>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</si>
  <si>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</si>
  <si>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</si>
  <si>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</si>
  <si>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</si>
  <si>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</si>
  <si>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</si>
  <si>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</si>
  <si>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</si>
  <si>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</si>
  <si>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</si>
  <si>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</si>
  <si>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</si>
  <si>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</si>
  <si>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</si>
  <si>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</si>
  <si>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</si>
  <si>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</si>
  <si>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</si>
  <si>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</si>
  <si>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</si>
  <si>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</si>
  <si>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</si>
  <si>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</si>
  <si>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</si>
  <si>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</si>
  <si>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</si>
  <si>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</si>
  <si>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</si>
  <si>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</si>
  <si>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</si>
  <si>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</si>
  <si>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</si>
  <si>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</si>
  <si>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</si>
  <si>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</si>
  <si>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</si>
  <si>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</si>
  <si>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</si>
  <si>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</si>
  <si>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</si>
  <si>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</si>
  <si>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</si>
  <si>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</si>
  <si>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</si>
  <si>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</si>
  <si>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</si>
  <si>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</si>
  <si>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</si>
  <si>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</si>
  <si>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</si>
  <si>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</si>
  <si>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</si>
  <si>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</si>
  <si>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</si>
  <si>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</si>
  <si>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</si>
  <si>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</si>
  <si>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</si>
  <si>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</si>
  <si>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</si>
  <si>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</si>
  <si>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</si>
  <si>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</si>
  <si>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</si>
  <si>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</si>
  <si>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</si>
  <si>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</si>
  <si>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</si>
  <si>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</si>
  <si>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</si>
  <si>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</si>
  <si>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</si>
  <si>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</si>
  <si>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</si>
  <si>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</si>
  <si>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</si>
  <si>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</si>
  <si>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</si>
  <si>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</si>
  <si>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</si>
  <si>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</si>
  <si>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</si>
  <si>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</si>
  <si>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</si>
  <si>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</si>
  <si>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</si>
  <si>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</si>
  <si>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</si>
  <si>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</si>
  <si>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</si>
  <si>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</si>
  <si>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</si>
  <si>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</si>
  <si>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</si>
  <si>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</si>
  <si>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</si>
  <si>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</si>
  <si>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</si>
  <si>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</si>
  <si>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</si>
  <si>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</si>
  <si>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</si>
  <si>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</si>
  <si>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</si>
  <si>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</si>
  <si>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</si>
  <si>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</si>
  <si>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</si>
  <si>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</si>
  <si>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</si>
  <si>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</si>
  <si>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</si>
  <si>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</si>
  <si>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</si>
  <si>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</si>
  <si>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</si>
  <si>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</si>
  <si>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</si>
  <si>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</si>
  <si>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</si>
  <si>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</si>
  <si>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</si>
  <si>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</si>
  <si>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</si>
  <si>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</si>
  <si>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</si>
  <si>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</si>
  <si>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</si>
  <si>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</si>
  <si>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</si>
  <si>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</si>
  <si>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</si>
  <si>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</si>
  <si>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</si>
  <si>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</si>
  <si>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</si>
  <si>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</si>
  <si>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</si>
  <si>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</si>
  <si>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</si>
  <si>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</si>
  <si>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</si>
  <si>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</si>
  <si>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</si>
  <si>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</si>
  <si>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</si>
  <si>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</si>
  <si>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</si>
  <si>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</si>
  <si>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</si>
  <si>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</si>
  <si>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</si>
  <si>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</si>
  <si>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</si>
  <si>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</si>
  <si>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</si>
  <si>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</si>
  <si>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</si>
  <si>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</si>
  <si>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</si>
  <si>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</si>
  <si>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</si>
  <si>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</si>
  <si>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</si>
  <si>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</si>
  <si>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</si>
  <si>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</si>
  <si>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</si>
  <si>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</si>
  <si>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</si>
  <si>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</si>
  <si>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</si>
  <si>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</si>
  <si>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</si>
  <si>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</si>
  <si>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</si>
  <si>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</si>
  <si>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</si>
  <si>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</si>
  <si>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</si>
  <si>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</si>
  <si>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</si>
  <si>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</si>
  <si>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</si>
  <si>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</si>
  <si>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</si>
  <si>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</si>
  <si>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</si>
  <si>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</si>
  <si>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</si>
  <si>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</si>
  <si>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</si>
  <si>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</si>
  <si>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</si>
  <si>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</si>
  <si>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</si>
  <si>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</si>
  <si>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</si>
  <si>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</si>
  <si>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</si>
  <si>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</si>
  <si>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</si>
  <si>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</si>
  <si>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</si>
  <si>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</si>
  <si>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</si>
  <si>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</si>
  <si>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</si>
  <si>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</si>
  <si>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</si>
  <si>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</si>
  <si>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</si>
  <si>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</si>
  <si>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</si>
  <si>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</si>
  <si>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</si>
  <si>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</si>
  <si>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</si>
  <si>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</si>
  <si>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</si>
  <si>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</si>
  <si>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</si>
  <si>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</si>
  <si>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</si>
  <si>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</si>
  <si>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</si>
  <si>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</si>
  <si>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</si>
  <si>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</si>
  <si>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</si>
  <si>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</si>
  <si>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</si>
  <si>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</si>
  <si>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</si>
  <si>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</si>
  <si>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</si>
  <si>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</si>
  <si>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</si>
  <si>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</si>
  <si>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</si>
  <si>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</si>
  <si>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</si>
  <si>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</si>
  <si>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</si>
  <si>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</si>
  <si>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</si>
  <si>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</si>
  <si>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</si>
  <si>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</si>
  <si>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</si>
  <si>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</si>
  <si>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</si>
  <si>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</si>
  <si>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</si>
  <si>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</si>
  <si>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</si>
  <si>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</si>
  <si>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</si>
  <si>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</si>
  <si>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</si>
  <si>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</si>
  <si>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</si>
  <si>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</si>
  <si>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</si>
  <si>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</si>
  <si>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</si>
  <si>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</si>
  <si>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</si>
  <si>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</si>
  <si>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</si>
  <si>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</si>
  <si>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</si>
  <si>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</si>
  <si>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</si>
  <si>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</si>
  <si>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</si>
  <si>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</si>
  <si>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</si>
  <si>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</si>
  <si>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</si>
  <si>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</si>
  <si>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</si>
  <si>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</si>
  <si>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</si>
  <si>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</si>
  <si>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</si>
  <si>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</si>
  <si>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</si>
  <si>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</si>
  <si>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</si>
  <si>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</si>
  <si>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</si>
  <si>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</si>
  <si>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</si>
  <si>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</si>
  <si>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</si>
  <si>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</si>
  <si>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</si>
  <si>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</si>
  <si>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</si>
  <si>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</si>
  <si>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</si>
  <si>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</si>
  <si>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</si>
  <si>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</si>
  <si>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</si>
  <si>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</si>
  <si>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</si>
  <si>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</si>
  <si>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</si>
  <si>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</si>
  <si>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</si>
  <si>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</si>
  <si>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</si>
  <si>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</si>
  <si>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</si>
  <si>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</si>
  <si>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</si>
  <si>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</si>
  <si>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</si>
  <si>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</si>
  <si>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</si>
  <si>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</si>
  <si>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</si>
  <si>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</si>
  <si>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</si>
  <si>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</si>
  <si>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</si>
  <si>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</si>
  <si>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</si>
  <si>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</si>
  <si>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</si>
  <si>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</si>
  <si>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</si>
  <si>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</si>
  <si>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</si>
  <si>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</si>
  <si>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</si>
  <si>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</si>
  <si>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</si>
  <si>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</si>
  <si>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</si>
  <si>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</si>
  <si>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</si>
  <si>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</si>
  <si>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</si>
  <si>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</si>
  <si>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</si>
  <si>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</si>
  <si>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</si>
  <si>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</si>
  <si>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</si>
  <si>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</si>
  <si>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</si>
  <si>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</si>
  <si>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</si>
  <si>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</si>
  <si>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</si>
  <si>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</si>
  <si>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</si>
  <si>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</si>
  <si>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</si>
  <si>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</si>
  <si>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</si>
  <si>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</si>
  <si>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</si>
  <si>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</si>
  <si>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</si>
  <si>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</si>
  <si>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</si>
  <si>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</si>
  <si>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</si>
  <si>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</si>
  <si>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</si>
  <si>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</si>
  <si>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</si>
  <si>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</si>
  <si>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</si>
  <si>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</si>
  <si>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</si>
  <si>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</si>
  <si>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</si>
  <si>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</si>
  <si>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</si>
  <si>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</si>
  <si>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</si>
  <si>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</si>
  <si>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</si>
  <si>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</si>
  <si>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</si>
  <si>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</si>
  <si>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</si>
  <si>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</si>
  <si>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</si>
  <si>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</si>
  <si>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</si>
  <si>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</si>
  <si>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</si>
  <si>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</si>
  <si>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</si>
  <si>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</si>
  <si>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</si>
  <si>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</si>
  <si>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</si>
  <si>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</si>
  <si>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</si>
  <si>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</si>
  <si>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</si>
  <si>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</si>
  <si>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</si>
  <si>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</si>
  <si>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</si>
  <si>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</si>
  <si>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</si>
  <si>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</si>
  <si>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</si>
  <si>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</si>
  <si>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</si>
  <si>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</si>
  <si>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</si>
  <si>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</si>
  <si>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</si>
  <si>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</si>
  <si>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</si>
  <si>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</si>
  <si>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</si>
  <si>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</si>
  <si>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</si>
  <si>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</si>
  <si>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</si>
  <si>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</si>
  <si>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</si>
  <si>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</si>
  <si>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</si>
  <si>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</si>
  <si>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</si>
  <si>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</si>
  <si>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</si>
  <si>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</si>
  <si>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</si>
  <si>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</si>
  <si>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</si>
  <si>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</si>
  <si>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</si>
  <si>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</si>
  <si>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</si>
  <si>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</si>
  <si>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</si>
  <si>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</si>
  <si>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</si>
  <si>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</si>
  <si>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</si>
  <si>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</si>
  <si>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</si>
  <si>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</si>
  <si>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</si>
  <si>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</si>
  <si>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</si>
  <si>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</si>
  <si>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</si>
  <si>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</si>
  <si>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</si>
  <si>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</si>
  <si>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</si>
  <si>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</si>
  <si>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</si>
  <si>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</si>
  <si>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</si>
  <si>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</si>
  <si>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</si>
  <si>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</si>
  <si>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</si>
  <si>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</si>
  <si>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</si>
  <si>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</si>
  <si>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</si>
  <si>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</si>
  <si>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</si>
  <si>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</si>
  <si>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</si>
  <si>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</si>
  <si>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</si>
  <si>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</si>
  <si>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</si>
  <si>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</si>
  <si>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</si>
  <si>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</si>
  <si>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</si>
  <si>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</si>
  <si>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</si>
  <si>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</si>
  <si>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</si>
  <si>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</si>
  <si>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</si>
  <si>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</si>
  <si>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</si>
  <si>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</si>
  <si>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</si>
  <si>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</si>
  <si>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</si>
  <si>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</si>
  <si>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</si>
  <si>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</si>
  <si>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</si>
  <si>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</si>
  <si>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</si>
  <si>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</si>
  <si>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</si>
  <si>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</si>
  <si>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</si>
  <si>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</si>
  <si>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</si>
  <si>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</si>
  <si>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</si>
  <si>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</si>
  <si>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</si>
  <si>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</si>
  <si>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</si>
  <si>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</si>
  <si>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</si>
  <si>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</si>
  <si>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</si>
  <si>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</si>
  <si>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</si>
  <si>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</si>
  <si>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</si>
  <si>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</si>
  <si>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</si>
  <si>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</si>
  <si>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</si>
  <si>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</si>
  <si>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</si>
  <si>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</si>
  <si>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</si>
  <si>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</si>
  <si>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</si>
  <si>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</si>
  <si>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</si>
  <si>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</si>
  <si>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</si>
  <si>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</si>
  <si>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</si>
  <si>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</si>
  <si>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</si>
  <si>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</si>
  <si>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</si>
  <si>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</si>
  <si>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</si>
  <si>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</si>
  <si>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</si>
  <si>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</si>
  <si>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</si>
  <si>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</si>
  <si>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</si>
  <si>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</si>
  <si>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</si>
  <si>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</si>
  <si>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</si>
  <si>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</si>
  <si>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</si>
  <si>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</si>
  <si>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</si>
  <si>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</si>
  <si>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</si>
  <si>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</si>
  <si>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</si>
  <si>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</si>
  <si>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</si>
  <si>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</si>
  <si>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</si>
  <si>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</si>
  <si>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</si>
  <si>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</si>
  <si>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</si>
  <si>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</si>
  <si>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</si>
  <si>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</si>
  <si>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</si>
  <si>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</si>
  <si>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</si>
  <si>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</si>
  <si>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</si>
  <si>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</si>
  <si>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</si>
  <si>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</si>
  <si>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</si>
  <si>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</si>
  <si>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</si>
  <si>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</si>
  <si>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</si>
  <si>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</si>
  <si>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</si>
  <si>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</si>
  <si>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</si>
  <si>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</si>
  <si>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</si>
  <si>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</si>
  <si>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</si>
  <si>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</si>
  <si>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</si>
  <si>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</si>
  <si>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</si>
  <si>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</si>
  <si>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</si>
  <si>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</si>
  <si>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</si>
  <si>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</si>
  <si>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</si>
  <si>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</si>
  <si>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</si>
  <si>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</si>
  <si>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</si>
  <si>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</si>
  <si>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</si>
  <si>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</si>
  <si>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</si>
  <si>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</si>
  <si>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</si>
  <si>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</si>
  <si>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</si>
  <si>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</si>
  <si>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</si>
  <si>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</si>
  <si>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</si>
  <si>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</si>
  <si>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</si>
  <si>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</si>
  <si>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</si>
  <si>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</si>
  <si>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</si>
  <si>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</si>
  <si>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</si>
  <si>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</si>
  <si>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</si>
  <si>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</si>
  <si>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</si>
  <si>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</si>
  <si>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</si>
  <si>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</si>
  <si>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</si>
  <si>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</si>
  <si>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</si>
  <si>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</si>
  <si>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</si>
  <si>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</si>
  <si>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</si>
  <si>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</si>
  <si>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</si>
  <si>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</si>
  <si>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</si>
  <si>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</si>
  <si>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</si>
  <si>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</si>
  <si>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</si>
  <si>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</si>
  <si>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</si>
  <si>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</si>
  <si>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</si>
  <si>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</si>
  <si>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</si>
  <si>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</si>
  <si>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</si>
  <si>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</si>
  <si>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</si>
  <si>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</si>
  <si>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</si>
  <si>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</si>
  <si>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</si>
  <si>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</si>
  <si>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</si>
  <si>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</si>
  <si>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</si>
  <si>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</si>
  <si>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</si>
  <si>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</si>
  <si>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</si>
  <si>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</si>
  <si>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</si>
  <si>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</si>
  <si>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</si>
  <si>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</si>
  <si>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</si>
  <si>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</si>
  <si>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</si>
  <si>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</si>
  <si>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</si>
  <si>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</si>
  <si>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</si>
  <si>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</si>
  <si>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</si>
  <si>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</si>
  <si>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</si>
  <si>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</si>
  <si>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</si>
  <si>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</si>
  <si>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</si>
  <si>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</si>
  <si>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</si>
  <si>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</si>
  <si>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</si>
  <si>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</si>
  <si>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</si>
  <si>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</si>
  <si>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</si>
  <si>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</si>
  <si>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</si>
  <si>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</si>
  <si>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</si>
  <si>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</si>
  <si>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</si>
  <si>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</si>
  <si>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</si>
  <si>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</si>
  <si>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</si>
  <si>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</si>
  <si>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</si>
  <si>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</si>
  <si>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</si>
  <si>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</si>
  <si>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</si>
  <si>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</si>
  <si>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</si>
  <si>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</si>
  <si>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</si>
  <si>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</si>
  <si>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</si>
  <si>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</si>
  <si>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</si>
  <si>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</si>
  <si>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</si>
  <si>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</si>
  <si>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</si>
  <si>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</si>
  <si>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</si>
  <si>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</si>
  <si>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</si>
  <si>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</si>
  <si>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</si>
  <si>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</si>
  <si>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</si>
  <si>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</si>
  <si>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</si>
  <si>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</si>
  <si>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</si>
  <si>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</si>
  <si>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</si>
  <si>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</si>
  <si>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</si>
  <si>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</si>
  <si>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</si>
  <si>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</si>
  <si>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</si>
  <si>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</si>
  <si>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</si>
  <si>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</si>
  <si>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</si>
  <si>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</si>
  <si>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</si>
  <si>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</si>
  <si>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</si>
  <si>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</si>
  <si>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</si>
  <si>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</si>
  <si>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</si>
  <si>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</si>
  <si>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</si>
  <si>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</si>
  <si>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</si>
  <si>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</si>
  <si>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</si>
  <si>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</si>
  <si>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</si>
  <si>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</si>
  <si>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</si>
  <si>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</si>
  <si>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</si>
  <si>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</si>
  <si>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</si>
  <si>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</si>
  <si>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</si>
  <si>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</si>
  <si>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</si>
  <si>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</si>
  <si>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</si>
  <si>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</si>
  <si>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</si>
  <si>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</si>
  <si>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</si>
  <si>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</si>
  <si>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</si>
  <si>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</si>
  <si>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</si>
  <si>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</si>
  <si>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</si>
  <si>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</si>
  <si>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</si>
  <si>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</si>
  <si>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</si>
  <si>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</si>
  <si>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</si>
  <si>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</si>
  <si>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</si>
  <si>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</si>
  <si>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</si>
  <si>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</si>
  <si>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</si>
  <si>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</si>
  <si>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</si>
  <si>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</si>
  <si>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</si>
  <si>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</si>
  <si>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</si>
  <si>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</si>
  <si>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</si>
  <si>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</si>
  <si>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</si>
  <si>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</si>
  <si>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</si>
  <si>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</si>
  <si>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</si>
  <si>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</si>
  <si>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</si>
  <si>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</si>
  <si>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</si>
  <si>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</si>
  <si>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</si>
  <si>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</si>
  <si>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</si>
  <si>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</si>
  <si>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</si>
  <si>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</si>
  <si>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</si>
  <si>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</si>
  <si>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</si>
  <si>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</si>
  <si>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</si>
  <si>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</si>
  <si>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</si>
  <si>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</si>
  <si>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</si>
  <si>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</si>
  <si>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</si>
  <si>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</si>
  <si>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</si>
  <si>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</si>
  <si>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</si>
  <si>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</si>
  <si>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</si>
  <si>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</si>
  <si>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</si>
  <si>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</si>
  <si>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</si>
  <si>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</si>
  <si>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</si>
  <si>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</si>
  <si>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</si>
  <si>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</si>
  <si>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</si>
  <si>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</si>
  <si>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</si>
  <si>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</si>
  <si>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</si>
  <si>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</si>
  <si>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</si>
  <si>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</si>
  <si>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</si>
  <si>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</si>
  <si>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</si>
  <si>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</si>
  <si>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</si>
  <si>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</si>
  <si>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</si>
  <si>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</si>
  <si>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</si>
  <si>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</si>
  <si>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</si>
  <si>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</si>
  <si>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</si>
  <si>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</si>
  <si>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</si>
  <si>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</si>
  <si>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</si>
  <si>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</si>
  <si>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</si>
  <si>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</si>
  <si>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</si>
  <si>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</si>
  <si>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</si>
  <si>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</si>
  <si>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</si>
  <si>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</si>
  <si>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</si>
  <si>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</si>
  <si>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</si>
  <si>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</si>
  <si>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</si>
  <si>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</si>
  <si>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</si>
  <si>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</si>
  <si>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</si>
  <si>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</si>
  <si>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</si>
  <si>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</si>
  <si>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</si>
  <si>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</si>
  <si>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</si>
  <si>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</si>
  <si>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</si>
  <si>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</si>
  <si>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</si>
  <si>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</si>
  <si>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</si>
  <si>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</si>
  <si>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</si>
  <si>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</si>
  <si>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</si>
  <si>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</si>
  <si>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</si>
  <si>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</si>
  <si>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</si>
  <si>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</si>
  <si>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</si>
  <si>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</si>
  <si>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</si>
  <si>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</si>
  <si>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</si>
  <si>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</si>
  <si>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</si>
  <si>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</si>
  <si>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</si>
  <si>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</si>
  <si>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</si>
  <si>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</si>
  <si>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</si>
  <si>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</si>
  <si>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</si>
  <si>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</si>
  <si>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</si>
  <si>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</si>
  <si>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</si>
  <si>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</si>
  <si>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</si>
  <si>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</si>
  <si>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</si>
  <si>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</si>
  <si>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</si>
  <si>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</si>
  <si>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</si>
  <si>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</si>
  <si>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</si>
  <si>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</si>
  <si>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</si>
  <si>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</si>
  <si>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</si>
  <si>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</si>
  <si>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</si>
  <si>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</si>
  <si>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</si>
  <si>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</si>
  <si>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</si>
  <si>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</si>
  <si>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</si>
  <si>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</si>
  <si>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</si>
  <si>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</si>
  <si>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</si>
  <si>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</si>
  <si>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</si>
  <si>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</si>
  <si>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</si>
  <si>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</si>
  <si>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</si>
  <si>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</si>
  <si>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</si>
  <si>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</si>
  <si>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</si>
  <si>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</si>
  <si>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</si>
  <si>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</si>
  <si>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</si>
  <si>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</si>
  <si>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</si>
  <si>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</si>
  <si>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</si>
  <si>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</si>
  <si>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</si>
  <si>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</si>
  <si>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</si>
  <si>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</si>
  <si>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</si>
  <si>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</si>
  <si>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</si>
  <si>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</si>
  <si>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</si>
  <si>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</si>
  <si>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</si>
  <si>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</si>
  <si>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</si>
  <si>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</si>
  <si>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</si>
  <si>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</si>
  <si>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</si>
  <si>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</si>
  <si>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</si>
  <si>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</si>
  <si>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</si>
  <si>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</si>
  <si>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</si>
  <si>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</si>
  <si>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</si>
  <si>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</si>
  <si>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</si>
  <si>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</si>
  <si>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</si>
  <si>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</si>
  <si>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</si>
  <si>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</si>
  <si>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</si>
  <si>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</si>
  <si>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</si>
  <si>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</si>
  <si>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</si>
  <si>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</si>
  <si>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</si>
  <si>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</si>
  <si>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</si>
  <si>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</si>
  <si>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</si>
  <si>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</si>
  <si>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</si>
  <si>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</si>
  <si>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</si>
  <si>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</si>
  <si>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</si>
  <si>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</si>
  <si>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</si>
  <si>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</si>
  <si>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</si>
  <si>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</si>
  <si>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</si>
  <si>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</si>
  <si>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</si>
  <si>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</si>
  <si>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</si>
  <si>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</si>
  <si>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</si>
  <si>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</si>
  <si>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</si>
  <si>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</si>
  <si>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</si>
  <si>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</si>
  <si>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</si>
  <si>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</si>
  <si>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</si>
  <si>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</si>
  <si>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</si>
  <si>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</si>
  <si>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</si>
  <si>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</si>
  <si>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</si>
  <si>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</si>
  <si>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</si>
  <si>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</si>
  <si>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</si>
  <si>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</si>
  <si>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</si>
  <si>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</si>
  <si>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</si>
  <si>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</si>
  <si>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</si>
  <si>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</si>
  <si>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</si>
  <si>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</si>
  <si>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</si>
  <si>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</si>
  <si>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</si>
  <si>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</si>
  <si>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</si>
  <si>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</si>
  <si>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</si>
  <si>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</si>
  <si>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</si>
  <si>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</si>
  <si>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</si>
  <si>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</si>
  <si>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</si>
  <si>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</si>
  <si>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</si>
  <si>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</si>
  <si>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</si>
  <si>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</si>
  <si>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</si>
  <si>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</si>
  <si>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</si>
  <si>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</si>
  <si>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</si>
  <si>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</si>
  <si>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</si>
  <si>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</si>
  <si>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</si>
  <si>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</si>
  <si>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</si>
  <si>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</si>
  <si>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</si>
  <si>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</si>
  <si>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</si>
  <si>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</si>
  <si>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</si>
  <si>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</si>
  <si>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</si>
  <si>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</si>
  <si>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</si>
  <si>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</si>
  <si>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</si>
  <si>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</si>
  <si>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</si>
  <si>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</si>
  <si>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</si>
  <si>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</si>
  <si>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</si>
  <si>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</si>
  <si>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</si>
  <si>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</si>
  <si>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</si>
  <si>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</si>
  <si>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</si>
  <si>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</si>
  <si>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</si>
  <si>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</si>
  <si>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</si>
  <si>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</si>
  <si>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</si>
  <si>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</si>
  <si>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</si>
  <si>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</si>
  <si>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</si>
  <si>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</si>
  <si>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</si>
  <si>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</si>
  <si>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</si>
  <si>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</si>
  <si>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</si>
  <si>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</si>
  <si>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</si>
  <si>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</si>
  <si>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</si>
  <si>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</si>
  <si>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</si>
  <si>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</si>
  <si>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</si>
  <si>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</si>
  <si>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</si>
  <si>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</si>
  <si>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</si>
  <si>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</si>
  <si>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</si>
  <si>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</si>
  <si>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</si>
  <si>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</si>
  <si>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</si>
  <si>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</si>
  <si>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</si>
  <si>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</si>
  <si>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</si>
  <si>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</si>
  <si>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</si>
  <si>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</si>
  <si>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</si>
  <si>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</si>
  <si>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</si>
  <si>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</si>
  <si>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</si>
  <si>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</si>
  <si>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</si>
  <si>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</si>
  <si>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</si>
  <si>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</si>
  <si>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</si>
  <si>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</si>
  <si>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</si>
  <si>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</si>
  <si>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</si>
  <si>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</si>
  <si>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</si>
  <si>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</si>
  <si>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</si>
  <si>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</si>
  <si>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</si>
  <si>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</si>
  <si>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</si>
  <si>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</si>
  <si>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</si>
  <si>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</si>
  <si>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</si>
  <si>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</si>
  <si>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</si>
  <si>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</si>
  <si>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</si>
  <si>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</si>
  <si>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</si>
  <si>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</si>
  <si>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</si>
  <si>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</si>
  <si>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</si>
  <si>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</si>
  <si>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</si>
  <si>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</si>
  <si>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</si>
  <si>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</si>
  <si>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</si>
  <si>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</si>
  <si>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</si>
  <si>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</si>
  <si>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</si>
  <si>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</si>
  <si>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</si>
  <si>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</si>
  <si>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</si>
  <si>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</si>
  <si>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</si>
  <si>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</si>
  <si>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</si>
  <si>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</si>
  <si>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</si>
  <si>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</si>
  <si>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</si>
  <si>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</si>
  <si>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</si>
  <si>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</si>
  <si>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</si>
  <si>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</si>
  <si>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</si>
  <si>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</si>
  <si>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</si>
  <si>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</si>
  <si>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</si>
  <si>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</si>
  <si>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</si>
  <si>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</si>
  <si>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</si>
  <si>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</si>
  <si>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</si>
  <si>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</si>
  <si>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</si>
  <si>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</si>
  <si>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</si>
  <si>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</si>
  <si>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</si>
  <si>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</si>
  <si>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</si>
  <si>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</si>
  <si>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</si>
  <si>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</si>
  <si>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</si>
  <si>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</si>
  <si>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</si>
  <si>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</si>
  <si>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</si>
  <si>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</si>
  <si>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</si>
  <si>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</si>
  <si>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</si>
  <si>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</si>
  <si>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</si>
  <si>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</si>
  <si>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</si>
  <si>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</si>
  <si>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</si>
  <si>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</si>
  <si>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</si>
  <si>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</si>
  <si>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</si>
  <si>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</si>
  <si>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</si>
  <si>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</si>
  <si>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</si>
  <si>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</si>
  <si>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</si>
  <si>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</si>
  <si>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</si>
  <si>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</si>
  <si>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</si>
  <si>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</si>
  <si>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</si>
  <si>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</si>
  <si>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</si>
  <si>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</si>
  <si>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</si>
  <si>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</si>
  <si>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</si>
  <si>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</si>
  <si>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</si>
  <si>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</si>
  <si>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</si>
  <si>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</si>
  <si>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</si>
  <si>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</si>
  <si>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</si>
  <si>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</si>
  <si>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</si>
  <si>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</si>
  <si>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</si>
  <si>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</si>
  <si>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</si>
  <si>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</si>
  <si>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</si>
  <si>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</si>
  <si>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</si>
  <si>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</si>
  <si>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</si>
  <si>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</si>
  <si>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</si>
  <si>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</si>
  <si>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</si>
  <si>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</si>
  <si>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</si>
  <si>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</si>
  <si>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</si>
  <si>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</si>
  <si>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</si>
  <si>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</si>
  <si>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</si>
  <si>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</si>
  <si>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</si>
  <si>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</si>
  <si>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</si>
  <si>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</si>
  <si>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</si>
  <si>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</si>
  <si>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</si>
  <si>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</si>
  <si>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</si>
  <si>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</si>
  <si>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</si>
  <si>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</si>
  <si>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</si>
  <si>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</si>
  <si>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</si>
  <si>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</si>
  <si>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</si>
  <si>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</si>
  <si>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</si>
  <si>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</si>
  <si>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</si>
  <si>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</si>
  <si>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</si>
  <si>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</si>
  <si>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</si>
  <si>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</si>
  <si>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</si>
  <si>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</si>
  <si>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</si>
  <si>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</si>
  <si>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</si>
  <si>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</si>
  <si>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</si>
  <si>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</si>
  <si>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</si>
  <si>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</si>
  <si>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</si>
  <si>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</si>
  <si>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</si>
  <si>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</si>
  <si>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</si>
  <si>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</si>
  <si>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</si>
  <si>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</si>
  <si>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</si>
  <si>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</si>
  <si>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</si>
  <si>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</si>
  <si>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</si>
  <si>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</si>
  <si>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</si>
  <si>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</si>
  <si>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</si>
  <si>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</si>
  <si>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</si>
  <si>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</si>
  <si>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</si>
  <si>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</si>
  <si>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</si>
  <si>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</si>
  <si>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</si>
  <si>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</si>
  <si>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</si>
  <si>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</si>
  <si>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</si>
  <si>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</si>
  <si>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</si>
  <si>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</si>
  <si>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</si>
  <si>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</si>
  <si>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</si>
  <si>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</si>
  <si>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</si>
  <si>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</si>
  <si>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</si>
  <si>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</si>
  <si>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</si>
  <si>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</si>
  <si>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</si>
  <si>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</si>
  <si>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</si>
  <si>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</si>
  <si>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</si>
  <si>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</si>
  <si>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</si>
  <si>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</si>
  <si>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</si>
  <si>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</si>
  <si>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</si>
  <si>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</si>
  <si>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</si>
  <si>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</si>
  <si>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</si>
  <si>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</si>
  <si>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</si>
  <si>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</si>
  <si>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</si>
  <si>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</si>
  <si>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</si>
  <si>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</si>
  <si>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</si>
  <si>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</si>
  <si>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</si>
  <si>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</si>
  <si>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</si>
  <si>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</si>
  <si>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</si>
  <si>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</si>
  <si>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</si>
  <si>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</si>
  <si>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</si>
  <si>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</si>
  <si>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</si>
  <si>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</si>
  <si>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</si>
  <si>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</si>
  <si>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</si>
  <si>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</si>
  <si>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</si>
  <si>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</si>
  <si>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</si>
  <si>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</si>
  <si>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</si>
  <si>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</si>
  <si>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</si>
  <si>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</si>
  <si>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</si>
  <si>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</si>
  <si>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</si>
  <si>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</si>
  <si>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</si>
  <si>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</si>
  <si>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</si>
  <si>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</si>
  <si>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</si>
  <si>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</si>
  <si>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</si>
  <si>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</si>
  <si>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</si>
  <si>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</si>
  <si>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</si>
  <si>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</si>
  <si>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</si>
  <si>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</si>
  <si>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</si>
  <si>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</si>
  <si>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</si>
  <si>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</si>
  <si>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</si>
  <si>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</si>
  <si>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</si>
  <si>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</si>
  <si>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</si>
  <si>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</si>
  <si>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</si>
  <si>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</si>
  <si>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</si>
  <si>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</si>
  <si>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</si>
  <si>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</si>
  <si>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</si>
  <si>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</si>
  <si>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</si>
  <si>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</si>
  <si>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</si>
  <si>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</si>
  <si>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</si>
  <si>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</si>
  <si>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</si>
  <si>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</si>
  <si>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</si>
  <si>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</si>
  <si>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</si>
  <si>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</si>
  <si>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</si>
  <si>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</si>
  <si>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</si>
  <si>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</si>
  <si>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</si>
  <si>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</si>
  <si>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</si>
  <si>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</si>
  <si>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</si>
  <si>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</si>
  <si>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</si>
  <si>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</si>
  <si>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</si>
  <si>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</si>
  <si>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</si>
  <si>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</si>
  <si>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</si>
  <si>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</si>
  <si>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</si>
  <si>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</si>
  <si>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</si>
  <si>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</si>
  <si>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</si>
  <si>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</si>
  <si>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</si>
  <si>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</si>
  <si>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</si>
  <si>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</si>
  <si>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</si>
  <si>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</si>
  <si>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</si>
  <si>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</si>
  <si>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</si>
  <si>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</si>
  <si>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</si>
  <si>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</si>
  <si>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</si>
  <si>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</si>
  <si>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</si>
  <si>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</si>
  <si>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</si>
  <si>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</si>
  <si>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</si>
  <si>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</si>
  <si>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</si>
  <si>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</si>
  <si>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</si>
  <si>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</si>
  <si>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</si>
  <si>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</si>
  <si>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</si>
  <si>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</si>
  <si>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</si>
  <si>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</si>
  <si>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</si>
  <si>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</si>
  <si>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</si>
  <si>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</si>
  <si>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</si>
  <si>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</si>
  <si>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</si>
  <si>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</si>
  <si>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</si>
  <si>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</si>
  <si>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</si>
  <si>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</si>
  <si>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</si>
  <si>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</si>
  <si>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</si>
  <si>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</si>
  <si>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</si>
  <si>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</si>
  <si>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</si>
  <si>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</si>
  <si>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</si>
  <si>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</si>
  <si>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</si>
  <si>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</si>
  <si>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</si>
  <si>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</si>
  <si>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</si>
  <si>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</si>
  <si>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</si>
  <si>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</si>
  <si>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</si>
  <si>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</si>
  <si>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</si>
  <si>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</si>
  <si>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</si>
  <si>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</si>
  <si>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</si>
  <si>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</si>
  <si>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</si>
  <si>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</si>
  <si>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</si>
  <si>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</si>
  <si>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</si>
  <si>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</si>
  <si>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</si>
  <si>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</si>
  <si>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</si>
  <si>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</si>
  <si>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</si>
  <si>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</si>
  <si>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</si>
  <si>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</si>
  <si>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</si>
  <si>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</si>
  <si>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</si>
  <si>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</si>
  <si>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</si>
  <si>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</si>
  <si>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</si>
  <si>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</si>
  <si>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</si>
  <si>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</si>
  <si>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</si>
  <si>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</si>
  <si>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</si>
  <si>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</si>
  <si>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</si>
  <si>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</si>
  <si>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</si>
  <si>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</si>
  <si>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</si>
  <si>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</si>
  <si>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</si>
  <si>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</si>
  <si>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</si>
  <si>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</si>
  <si>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</si>
  <si>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</si>
  <si>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</si>
  <si>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</si>
  <si>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</si>
  <si>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</si>
  <si>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</si>
  <si>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</si>
  <si>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</si>
  <si>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</si>
  <si>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</si>
  <si>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</si>
  <si>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</si>
  <si>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</si>
  <si>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</si>
  <si>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</si>
  <si>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</si>
  <si>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</si>
  <si>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</si>
  <si>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</si>
  <si>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</si>
  <si>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</si>
  <si>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</si>
  <si>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</si>
  <si>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</si>
  <si>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</si>
  <si>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</si>
  <si>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</si>
  <si>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</si>
  <si>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</si>
  <si>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</si>
  <si>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</si>
  <si>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</si>
  <si>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</si>
  <si>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</si>
  <si>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</si>
  <si>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</si>
  <si>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</si>
  <si>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</si>
  <si>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</si>
  <si>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</si>
  <si>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</si>
  <si>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</si>
  <si>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</si>
  <si>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</si>
  <si>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</si>
  <si>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</si>
  <si>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</si>
  <si>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</si>
  <si>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</si>
  <si>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</si>
  <si>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</si>
  <si>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</si>
  <si>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</si>
  <si>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</si>
  <si>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</si>
  <si>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</si>
  <si>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</si>
  <si>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</si>
  <si>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</si>
  <si>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</si>
  <si>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</si>
  <si>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</si>
  <si>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</si>
  <si>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</si>
  <si>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</si>
  <si>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</si>
  <si>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</si>
  <si>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</si>
  <si>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</si>
  <si>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</si>
  <si>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</si>
  <si>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</si>
  <si>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</si>
  <si>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</si>
  <si>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</si>
  <si>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</si>
  <si>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</si>
  <si>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</si>
  <si>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</si>
  <si>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</si>
  <si>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</si>
  <si>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</si>
  <si>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</si>
  <si>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</si>
  <si>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</si>
  <si>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</si>
  <si>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</si>
  <si>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</si>
  <si>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</si>
  <si>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</si>
  <si>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</si>
  <si>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</si>
  <si>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</si>
  <si>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</si>
  <si>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</si>
  <si>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</si>
  <si>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</si>
  <si>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</si>
  <si>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</si>
  <si>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</si>
  <si>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</si>
  <si>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</si>
  <si>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</si>
  <si>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</si>
  <si>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</si>
  <si>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</si>
  <si>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</si>
  <si>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</si>
  <si>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</si>
  <si>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</si>
  <si>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</si>
  <si>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</si>
  <si>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</si>
  <si>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</si>
  <si>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</si>
  <si>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</si>
  <si>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</si>
  <si>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</si>
  <si>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</si>
  <si>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</si>
  <si>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</si>
  <si>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</si>
  <si>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</si>
  <si>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</si>
  <si>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</si>
  <si>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</si>
  <si>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</si>
  <si>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</si>
  <si>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</si>
  <si>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</si>
  <si>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</si>
  <si>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</si>
  <si>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</si>
  <si>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</si>
  <si>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</si>
  <si>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</si>
  <si>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</si>
  <si>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</si>
  <si>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</si>
  <si>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</si>
  <si>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</si>
  <si>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</si>
  <si>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</si>
  <si>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</si>
  <si>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</si>
  <si>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</si>
  <si>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</si>
  <si>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</si>
  <si>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</si>
  <si>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</si>
  <si>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</si>
  <si>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</si>
  <si>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</si>
  <si>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</si>
  <si>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</si>
  <si>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</si>
  <si>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</si>
  <si>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</si>
  <si>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</si>
  <si>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</si>
  <si>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</si>
  <si>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</si>
  <si>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</si>
  <si>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</si>
  <si>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</si>
  <si>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</si>
  <si>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</si>
  <si>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</si>
  <si>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</si>
  <si>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</si>
  <si>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</si>
  <si>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</si>
  <si>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</si>
  <si>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</si>
  <si>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</si>
  <si>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</si>
  <si>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</si>
  <si>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</si>
  <si>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</si>
  <si>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</si>
  <si>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</si>
  <si>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</si>
  <si>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</si>
  <si>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</si>
  <si>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</si>
  <si>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</si>
  <si>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</si>
  <si>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</si>
  <si>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</si>
  <si>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</si>
  <si>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</si>
  <si>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</si>
  <si>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</si>
  <si>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</si>
  <si>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</si>
  <si>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</si>
  <si>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</si>
  <si>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</si>
  <si>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</si>
  <si>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</si>
  <si>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</si>
  <si>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</si>
  <si>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</si>
  <si>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</si>
  <si>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</si>
  <si>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</si>
  <si>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</si>
  <si>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</si>
  <si>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</si>
  <si>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</si>
  <si>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</si>
  <si>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</si>
  <si>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</si>
  <si>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</si>
  <si>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</si>
  <si>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</si>
  <si>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</si>
  <si>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</si>
  <si>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</si>
  <si>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</si>
  <si>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</si>
  <si>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</si>
  <si>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</si>
  <si>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</si>
  <si>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</si>
  <si>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</si>
  <si>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</si>
  <si>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</si>
  <si>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</si>
  <si>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</si>
  <si>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</si>
  <si>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</si>
  <si>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</si>
  <si>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</si>
  <si>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</si>
  <si>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</si>
  <si>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</si>
  <si>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</si>
  <si>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</si>
  <si>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</si>
  <si>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</si>
  <si>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</si>
  <si>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</si>
  <si>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</si>
  <si>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</si>
  <si>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</si>
  <si>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</si>
  <si>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</si>
  <si>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</si>
  <si>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</si>
  <si>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</si>
  <si>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</si>
  <si>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</si>
  <si>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</si>
  <si>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</si>
  <si>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</si>
  <si>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</si>
  <si>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</si>
  <si>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</si>
  <si>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</si>
  <si>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</si>
  <si>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</si>
  <si>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</si>
  <si>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</si>
  <si>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</si>
  <si>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</si>
  <si>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</si>
  <si>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</si>
  <si>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</si>
  <si>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</si>
  <si>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</si>
  <si>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</si>
  <si>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</si>
  <si>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</si>
  <si>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</si>
  <si>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</si>
  <si>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</si>
  <si>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</si>
  <si>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</si>
  <si>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</si>
  <si>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</si>
  <si>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</si>
  <si>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</si>
  <si>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</si>
  <si>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</si>
  <si>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</si>
  <si>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</si>
  <si>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</si>
  <si>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</si>
  <si>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</si>
  <si>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</si>
  <si>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</si>
  <si>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</si>
  <si>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</si>
  <si>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</si>
  <si>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</si>
  <si>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</si>
  <si>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</si>
  <si>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</si>
  <si>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</si>
  <si>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</si>
  <si>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</si>
  <si>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</si>
  <si>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</si>
  <si>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</si>
  <si>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</si>
  <si>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</si>
  <si>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</si>
  <si>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</si>
  <si>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</si>
  <si>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</si>
  <si>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</si>
  <si>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</si>
  <si>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</si>
  <si>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</si>
  <si>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</si>
  <si>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</si>
  <si>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</si>
  <si>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</si>
  <si>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</si>
  <si>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</si>
  <si>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</si>
  <si>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</si>
  <si>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</si>
  <si>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</si>
  <si>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</si>
  <si>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</si>
  <si>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</si>
  <si>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</si>
  <si>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</si>
  <si>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</si>
  <si>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</si>
  <si>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</si>
  <si>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</si>
  <si>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</si>
  <si>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</si>
  <si>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</si>
  <si>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</si>
  <si>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</si>
  <si>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</si>
  <si>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</si>
  <si>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</si>
  <si>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</si>
  <si>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</si>
  <si>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</si>
  <si>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</si>
  <si>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</si>
  <si>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</si>
  <si>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</si>
  <si>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</si>
  <si>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</si>
  <si>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</si>
  <si>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</si>
  <si>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</si>
  <si>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</si>
  <si>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</si>
  <si>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</si>
  <si>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</si>
  <si>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</si>
  <si>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</si>
  <si>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</si>
  <si>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</si>
  <si>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</si>
  <si>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</si>
  <si>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</si>
  <si>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</si>
  <si>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</si>
  <si>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</si>
  <si>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</si>
  <si>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</si>
  <si>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</si>
  <si>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</si>
  <si>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</si>
  <si>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</si>
  <si>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</si>
  <si>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</si>
  <si>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</si>
  <si>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</si>
  <si>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</si>
  <si>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</si>
  <si>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</si>
  <si>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</si>
  <si>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</si>
  <si>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</si>
  <si>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</si>
  <si>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</si>
  <si>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</si>
  <si>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</si>
  <si>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</si>
  <si>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</si>
  <si>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</si>
  <si>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</si>
  <si>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</si>
  <si>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</si>
  <si>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</si>
  <si>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</si>
  <si>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</si>
  <si>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</si>
  <si>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</si>
  <si>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</si>
  <si>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</si>
  <si>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</si>
  <si>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</si>
  <si>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</si>
  <si>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</si>
  <si>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</si>
  <si>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</si>
  <si>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</si>
  <si>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</si>
  <si>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</si>
  <si>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</si>
  <si>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</si>
  <si>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</si>
  <si>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</si>
  <si>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</si>
  <si>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</si>
  <si>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</si>
  <si>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</si>
  <si>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</si>
  <si>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</si>
  <si>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</si>
  <si>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</si>
  <si>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</si>
  <si>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</si>
  <si>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</si>
  <si>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</si>
  <si>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</si>
  <si>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</si>
  <si>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</si>
  <si>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</si>
  <si>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</si>
  <si>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</si>
  <si>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</si>
  <si>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</si>
  <si>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</si>
  <si>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</si>
  <si>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</si>
  <si>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</si>
  <si>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</si>
  <si>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</si>
  <si>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</si>
  <si>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</si>
  <si>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</si>
  <si>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</si>
  <si>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</si>
  <si>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</si>
  <si>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</si>
  <si>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</si>
  <si>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</si>
  <si>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</si>
  <si>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</si>
  <si>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</si>
  <si>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</si>
  <si>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</si>
  <si>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</si>
  <si>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</si>
  <si>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</si>
  <si>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</si>
  <si>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</si>
  <si>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</si>
  <si>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</si>
  <si>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</si>
  <si>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</si>
  <si>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</si>
  <si>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</si>
  <si>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</si>
  <si>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</si>
  <si>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</si>
  <si>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</si>
  <si>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</si>
  <si>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</si>
  <si>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</si>
  <si>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</si>
  <si>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</si>
  <si>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</si>
  <si>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</si>
  <si>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</si>
  <si>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</si>
  <si>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</si>
  <si>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</si>
  <si>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</si>
  <si>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</si>
  <si>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</si>
  <si>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</si>
  <si>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</si>
  <si>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</si>
  <si>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</si>
  <si>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</si>
  <si>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</si>
  <si>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</si>
  <si>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</si>
  <si>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</si>
  <si>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</si>
  <si>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</si>
  <si>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</si>
  <si>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</si>
  <si>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</si>
  <si>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</si>
  <si>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</si>
  <si>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</si>
  <si>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</si>
  <si>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</si>
  <si>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</si>
  <si>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</si>
  <si>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</si>
  <si>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</si>
  <si>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</si>
  <si>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</si>
  <si>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</si>
  <si>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</si>
  <si>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</si>
  <si>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</si>
  <si>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</si>
  <si>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</si>
  <si>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</si>
  <si>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</si>
  <si>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</si>
  <si>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</si>
  <si>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</si>
  <si>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</si>
  <si>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</si>
  <si>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</si>
  <si>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</si>
  <si>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</si>
  <si>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</si>
  <si>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</si>
  <si>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</si>
  <si>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</si>
  <si>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</si>
  <si>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</si>
  <si>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</si>
  <si>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</si>
  <si>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</si>
  <si>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</si>
  <si>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</si>
  <si>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</si>
  <si>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</si>
  <si>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</si>
  <si>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</si>
  <si>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</si>
  <si>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</si>
  <si>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</si>
  <si>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</si>
  <si>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</si>
  <si>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</si>
  <si>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</si>
  <si>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</si>
  <si>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</si>
  <si>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</si>
  <si>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</si>
  <si>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</si>
  <si>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</si>
  <si>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</si>
  <si>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</si>
  <si>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</si>
  <si>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</si>
  <si>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</si>
  <si>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</si>
  <si>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</si>
  <si>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</si>
  <si>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</si>
  <si>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</si>
  <si>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</si>
  <si>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</si>
  <si>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</si>
  <si>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</si>
  <si>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</si>
  <si>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</si>
  <si>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</si>
  <si>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</si>
  <si>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</si>
  <si>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</si>
  <si>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</si>
  <si>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</si>
  <si>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</si>
  <si>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</si>
  <si>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</si>
  <si>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</si>
  <si>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</si>
  <si>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</si>
  <si>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</si>
  <si>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</si>
  <si>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</si>
  <si>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</si>
  <si>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</si>
  <si>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</si>
  <si>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</si>
  <si>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</si>
  <si>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</si>
  <si>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</si>
  <si>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</si>
  <si>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</si>
  <si>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</si>
  <si>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</si>
  <si>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</si>
  <si>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</si>
  <si>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</si>
  <si>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</si>
  <si>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</si>
  <si>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</si>
  <si>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</si>
  <si>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</si>
  <si>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</si>
  <si>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</si>
  <si>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</si>
  <si>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</si>
  <si>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</si>
  <si>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</si>
  <si>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</si>
  <si>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</si>
  <si>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</si>
  <si>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</si>
  <si>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</si>
  <si>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</si>
  <si>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</si>
  <si>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</si>
  <si>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</si>
  <si>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</si>
  <si>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</si>
  <si>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</si>
  <si>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</si>
  <si>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</si>
  <si>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</si>
  <si>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</si>
  <si>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</si>
  <si>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</si>
  <si>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</si>
  <si>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</si>
  <si>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</si>
  <si>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</si>
  <si>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</si>
  <si>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</si>
  <si>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</si>
  <si>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</si>
  <si>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</si>
  <si>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</si>
  <si>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</si>
  <si>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</si>
  <si>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</si>
  <si>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</si>
  <si>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</si>
  <si>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</si>
  <si>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</si>
  <si>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</si>
  <si>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</si>
  <si>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</si>
  <si>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</si>
  <si>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</si>
  <si>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</si>
  <si>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</si>
  <si>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</si>
  <si>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</si>
  <si>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</si>
  <si>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</si>
  <si>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</si>
  <si>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</si>
  <si>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</si>
  <si>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</si>
  <si>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</si>
  <si>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</si>
  <si>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</si>
  <si>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</si>
  <si>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</si>
  <si>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</si>
  <si>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</si>
  <si>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</si>
  <si>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</si>
  <si>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</si>
  <si>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</si>
  <si>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</si>
  <si>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</si>
  <si>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</si>
  <si>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</si>
  <si>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</si>
  <si>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</si>
  <si>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</si>
  <si>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</si>
  <si>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</si>
  <si>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</si>
  <si>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</si>
  <si>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</si>
  <si>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</si>
  <si>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</si>
  <si>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</si>
  <si>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</si>
  <si>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</si>
  <si>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</si>
  <si>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</si>
  <si>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</si>
  <si>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</si>
  <si>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</si>
  <si>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</si>
  <si>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</si>
  <si>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</si>
  <si>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</si>
  <si>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</si>
  <si>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</si>
  <si>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</si>
  <si>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</si>
  <si>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</si>
  <si>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</si>
  <si>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</si>
  <si>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</si>
  <si>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</si>
  <si>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</si>
  <si>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</si>
  <si>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</si>
  <si>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</si>
  <si>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</si>
  <si>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</si>
  <si>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</si>
  <si>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</si>
  <si>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</si>
  <si>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</si>
  <si>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</si>
  <si>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</si>
  <si>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</si>
  <si>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</si>
  <si>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</si>
  <si>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</si>
  <si>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</si>
  <si>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</si>
  <si>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</si>
  <si>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</si>
  <si>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</si>
  <si>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</si>
  <si>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</si>
  <si>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</si>
  <si>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</si>
  <si>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</si>
  <si>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</si>
  <si>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</si>
  <si>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</si>
  <si>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</si>
  <si>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</si>
  <si>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</si>
  <si>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</si>
  <si>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</si>
  <si>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</si>
  <si>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</si>
  <si>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</si>
  <si>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</si>
  <si>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</si>
  <si>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</si>
  <si>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</si>
  <si>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</si>
  <si>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</si>
  <si>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</si>
  <si>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</si>
  <si>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</si>
  <si>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</si>
  <si>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</si>
  <si>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</si>
  <si>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</si>
  <si>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</si>
  <si>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</si>
  <si>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</si>
  <si>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</si>
  <si>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</si>
  <si>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</si>
  <si>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</si>
  <si>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</si>
  <si>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</si>
  <si>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</si>
  <si>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</si>
  <si>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</si>
  <si>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</si>
  <si>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</si>
  <si>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</si>
  <si>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</si>
  <si>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</si>
  <si>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</si>
  <si>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</si>
  <si>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</si>
  <si>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</si>
  <si>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</si>
  <si>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</si>
  <si>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</si>
  <si>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</si>
  <si>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</si>
  <si>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</si>
  <si>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</si>
  <si>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</si>
  <si>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</si>
  <si>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</si>
  <si>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</si>
  <si>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</si>
  <si>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</si>
  <si>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</si>
  <si>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</si>
  <si>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</si>
  <si>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</si>
  <si>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</si>
  <si>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</si>
  <si>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</si>
  <si>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</si>
  <si>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</si>
  <si>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</si>
  <si>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</si>
  <si>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</si>
  <si>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</si>
  <si>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</si>
  <si>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</si>
  <si>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</si>
  <si>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</si>
  <si>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</si>
  <si>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</si>
  <si>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</si>
  <si>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</si>
  <si>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</si>
  <si>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</si>
  <si>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</si>
  <si>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</si>
  <si>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</si>
  <si>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</si>
  <si>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</si>
  <si>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</si>
  <si>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</si>
  <si>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</si>
  <si>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</si>
  <si>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</si>
  <si>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</si>
  <si>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</si>
  <si>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</si>
  <si>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</si>
  <si>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</si>
  <si>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</si>
  <si>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</si>
  <si>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</si>
  <si>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</si>
  <si>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</si>
  <si>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</si>
  <si>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</si>
  <si>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</si>
  <si>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</si>
  <si>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</si>
  <si>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</si>
  <si>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</si>
  <si>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</si>
  <si>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</si>
  <si>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</si>
  <si>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</si>
  <si>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</si>
  <si>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</si>
  <si>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</si>
  <si>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</si>
  <si>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</si>
  <si>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</si>
  <si>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</si>
  <si>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</si>
  <si>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</si>
  <si>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</si>
  <si>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</si>
  <si>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</si>
  <si>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</si>
  <si>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</si>
  <si>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</si>
  <si>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</si>
  <si>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</si>
  <si>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</si>
  <si>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</si>
  <si>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</si>
  <si>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</si>
  <si>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</si>
  <si>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</si>
  <si>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</si>
  <si>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</si>
  <si>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</si>
  <si>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</si>
  <si>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</si>
  <si>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</si>
  <si>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</si>
  <si>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</si>
  <si>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</si>
  <si>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</si>
  <si>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</si>
  <si>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</si>
  <si>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</si>
  <si>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</si>
  <si>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</si>
  <si>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</si>
  <si>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</si>
  <si>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</si>
  <si>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</si>
  <si>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</si>
  <si>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</si>
  <si>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</si>
  <si>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</si>
  <si>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</si>
  <si>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</si>
  <si>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</si>
  <si>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</si>
  <si>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</si>
  <si>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</si>
  <si>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</si>
  <si>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</si>
  <si>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</si>
  <si>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</si>
  <si>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</si>
  <si>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</si>
  <si>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</si>
  <si>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</si>
  <si>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</si>
  <si>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</si>
  <si>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</si>
  <si>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</si>
  <si>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</si>
  <si>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</si>
  <si>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</si>
  <si>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</si>
  <si>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</si>
  <si>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</si>
  <si>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</si>
  <si>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</si>
  <si>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</si>
  <si>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</si>
  <si>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</si>
  <si>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</si>
  <si>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</si>
  <si>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</si>
  <si>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</si>
  <si>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</si>
  <si>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</si>
  <si>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</si>
  <si>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</si>
  <si>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</si>
  <si>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</si>
  <si>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</si>
  <si>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</si>
  <si>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</si>
  <si>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</si>
  <si>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</si>
  <si>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</si>
  <si>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</si>
  <si>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</si>
  <si>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</si>
  <si>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</si>
  <si>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</si>
  <si>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</si>
  <si>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</si>
  <si>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</si>
  <si>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</si>
  <si>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</si>
  <si>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</si>
  <si>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</si>
  <si>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</si>
  <si>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</si>
  <si>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</si>
  <si>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</si>
  <si>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</si>
  <si>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</si>
  <si>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</si>
  <si>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</si>
  <si>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</si>
  <si>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</si>
  <si>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</si>
  <si>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</si>
  <si>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</si>
  <si>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</si>
  <si>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</si>
  <si>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</si>
  <si>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</si>
  <si>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</si>
  <si>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</si>
  <si>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</si>
  <si>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</si>
  <si>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</si>
  <si>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</si>
  <si>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</si>
  <si>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</si>
  <si>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</si>
  <si>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</si>
  <si>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</si>
  <si>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</si>
  <si>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</si>
  <si>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</si>
  <si>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</si>
  <si>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</si>
  <si>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</si>
  <si>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</si>
  <si>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</si>
  <si>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</si>
  <si>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</si>
  <si>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</si>
  <si>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</si>
  <si>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</si>
  <si>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</si>
  <si>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</si>
  <si>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</si>
  <si>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</si>
  <si>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</si>
  <si>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</si>
  <si>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</si>
  <si>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</si>
  <si>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</si>
  <si>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</si>
  <si>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</si>
  <si>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</si>
  <si>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</si>
  <si>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</si>
  <si>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</si>
  <si>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</si>
  <si>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</si>
  <si>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</si>
  <si>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</si>
  <si>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</si>
  <si>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</si>
  <si>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</si>
  <si>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</si>
  <si>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</si>
  <si>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</si>
  <si>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</si>
  <si>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</si>
  <si>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</si>
  <si>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</si>
  <si>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</si>
  <si>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</si>
  <si>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</si>
  <si>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</si>
  <si>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</si>
  <si>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</si>
  <si>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</si>
  <si>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</si>
  <si>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</si>
  <si>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</si>
  <si>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</si>
  <si>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</si>
  <si>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</si>
  <si>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</si>
  <si>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</si>
  <si>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</si>
  <si>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</si>
  <si>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</si>
  <si>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</si>
  <si>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</si>
  <si>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</si>
  <si>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</si>
  <si>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</si>
  <si>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</si>
  <si>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</si>
  <si>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</si>
  <si>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</si>
  <si>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</si>
  <si>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</si>
  <si>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</si>
  <si>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</si>
  <si>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</si>
  <si>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</si>
  <si>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</si>
  <si>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</si>
  <si>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</si>
  <si>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</si>
  <si>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</si>
  <si>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</si>
  <si>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</si>
  <si>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</si>
  <si>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</si>
  <si>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</si>
  <si>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</si>
  <si>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</si>
  <si>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</si>
  <si>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</si>
  <si>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</si>
  <si>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</si>
  <si>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</si>
  <si>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</si>
  <si>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</si>
  <si>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</si>
  <si>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</si>
  <si>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</si>
  <si>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</si>
  <si>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</si>
  <si>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</si>
  <si>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</si>
  <si>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</si>
  <si>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</si>
  <si>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</si>
  <si>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</si>
  <si>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</si>
  <si>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</si>
  <si>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</si>
  <si>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</si>
  <si>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</si>
  <si>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</si>
  <si>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</si>
  <si>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</si>
  <si>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</si>
  <si>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</si>
  <si>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</si>
  <si>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</si>
  <si>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</si>
  <si>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</si>
  <si>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</si>
  <si>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</si>
  <si>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</si>
  <si>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</si>
  <si>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</si>
  <si>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</si>
  <si>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</si>
  <si>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</si>
  <si>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</si>
  <si>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</si>
  <si>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</si>
  <si>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</si>
  <si>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</si>
  <si>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</si>
  <si>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</si>
  <si>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</si>
  <si>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</si>
  <si>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</si>
  <si>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</si>
  <si>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</si>
  <si>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</si>
  <si>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</si>
  <si>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</si>
  <si>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</si>
  <si>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</si>
  <si>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</si>
  <si>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</si>
  <si>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</si>
  <si>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</si>
  <si>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</si>
  <si>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</si>
  <si>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</si>
  <si>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</si>
  <si>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</si>
  <si>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</si>
  <si>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</si>
  <si>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</si>
  <si>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</si>
  <si>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</si>
  <si>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</si>
  <si>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</si>
  <si>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</si>
  <si>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</si>
  <si>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</si>
  <si>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</si>
  <si>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</si>
  <si>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</si>
  <si>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</si>
  <si>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</si>
  <si>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</si>
  <si>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</si>
  <si>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</si>
  <si>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</si>
  <si>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</si>
  <si>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</si>
  <si>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</si>
  <si>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</si>
  <si>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</si>
  <si>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</si>
  <si>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</si>
  <si>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</si>
  <si>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</si>
  <si>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</si>
  <si>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</si>
  <si>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</si>
  <si>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</si>
  <si>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</si>
  <si>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</si>
  <si>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</si>
  <si>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</si>
  <si>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</si>
  <si>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</si>
  <si>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</si>
  <si>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</si>
  <si>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</si>
  <si>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</si>
  <si>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</si>
  <si>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</si>
  <si>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</si>
  <si>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</si>
  <si>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</si>
  <si>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</si>
  <si>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</si>
  <si>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</si>
  <si>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</si>
  <si>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</si>
  <si>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</si>
  <si>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</si>
  <si>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</si>
  <si>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</si>
  <si>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</si>
  <si>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</si>
  <si>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</si>
  <si>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</si>
  <si>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</si>
  <si>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</si>
  <si>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</si>
  <si>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</si>
  <si>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</si>
  <si>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</si>
  <si>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</si>
  <si>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</si>
  <si>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</si>
  <si>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</si>
  <si>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</si>
  <si>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</si>
  <si>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</si>
  <si>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</si>
  <si>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</si>
  <si>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</si>
  <si>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</si>
  <si>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</si>
  <si>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</si>
  <si>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</si>
  <si>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</si>
  <si>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</si>
  <si>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</si>
  <si>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</si>
  <si>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</si>
  <si>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</si>
  <si>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</si>
  <si>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</si>
  <si>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</si>
  <si>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</si>
  <si>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</si>
  <si>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</si>
  <si>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</si>
  <si>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</si>
  <si>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</si>
  <si>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</si>
  <si>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</si>
  <si>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</si>
  <si>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</si>
  <si>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</si>
  <si>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</si>
  <si>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</si>
  <si>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</si>
  <si>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</si>
  <si>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</si>
  <si>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</si>
  <si>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</si>
  <si>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</si>
  <si>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</si>
  <si>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</si>
  <si>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</si>
  <si>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</si>
  <si>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</si>
  <si>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</si>
  <si>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</si>
  <si>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</si>
  <si>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</si>
  <si>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</si>
  <si>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</si>
  <si>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</si>
  <si>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</si>
  <si>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</si>
  <si>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</si>
  <si>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</si>
  <si>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</si>
  <si>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</si>
  <si>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</si>
  <si>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</si>
  <si>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</si>
  <si>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</si>
  <si>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</si>
  <si>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</si>
  <si>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</si>
  <si>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</si>
  <si>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</si>
  <si>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</si>
  <si>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</si>
  <si>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</si>
  <si>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</si>
  <si>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</si>
  <si>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</si>
  <si>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</si>
  <si>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</si>
  <si>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</si>
  <si>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</si>
  <si>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</si>
  <si>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</si>
  <si>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</si>
  <si>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</si>
  <si>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</si>
  <si>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</si>
  <si>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</si>
  <si>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</si>
  <si>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</si>
  <si>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</si>
  <si>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</si>
  <si>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</si>
  <si>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</si>
  <si>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</si>
  <si>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</si>
  <si>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</si>
  <si>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</si>
  <si>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</si>
  <si>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</si>
  <si>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</si>
  <si>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</si>
  <si>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</si>
  <si>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</si>
  <si>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</si>
  <si>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</si>
  <si>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</si>
  <si>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</si>
  <si>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</si>
  <si>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</si>
  <si>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</si>
  <si>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</si>
  <si>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</si>
  <si>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</si>
  <si>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</si>
  <si>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</si>
  <si>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</si>
  <si>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</si>
  <si>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</si>
  <si>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</si>
  <si>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</si>
  <si>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</si>
  <si>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</si>
  <si>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</si>
  <si>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</si>
  <si>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</si>
  <si>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</si>
  <si>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</si>
  <si>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</si>
  <si>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</si>
  <si>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</si>
  <si>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</si>
  <si>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</si>
  <si>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</si>
  <si>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</si>
  <si>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</si>
  <si>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</si>
  <si>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</si>
  <si>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</si>
  <si>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</si>
  <si>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</si>
  <si>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</si>
  <si>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</si>
  <si>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</si>
  <si>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</si>
  <si>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</si>
  <si>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</si>
  <si>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</si>
  <si>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</si>
  <si>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</si>
  <si>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</si>
  <si>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</si>
  <si>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</si>
  <si>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</si>
  <si>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</si>
  <si>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</si>
  <si>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</si>
  <si>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</si>
  <si>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</si>
  <si>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</si>
  <si>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</si>
  <si>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</si>
  <si>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</si>
  <si>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</si>
  <si>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</si>
  <si>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</si>
  <si>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</si>
  <si>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</si>
  <si>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</si>
  <si>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</si>
  <si>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</si>
  <si>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</si>
  <si>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</si>
  <si>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</si>
  <si>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</si>
  <si>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</si>
  <si>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</si>
  <si>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</si>
  <si>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</si>
  <si>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</si>
  <si>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</si>
  <si>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</si>
  <si>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</si>
  <si>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</si>
  <si>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</si>
  <si>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</si>
  <si>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</si>
  <si>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</si>
  <si>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</si>
  <si>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</si>
  <si>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</si>
  <si>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</si>
  <si>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</si>
  <si>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</si>
  <si>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</si>
  <si>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</si>
  <si>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</si>
  <si>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</si>
  <si>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</si>
  <si>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</si>
  <si>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</si>
  <si>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</si>
  <si>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</si>
  <si>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</si>
  <si>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</si>
  <si>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</si>
  <si>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</si>
  <si>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</si>
  <si>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</si>
  <si>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</si>
  <si>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</si>
  <si>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</si>
  <si>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</si>
  <si>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</si>
  <si>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</si>
  <si>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</si>
  <si>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</si>
  <si>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</si>
  <si>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</si>
  <si>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</si>
  <si>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</si>
  <si>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</si>
  <si>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</si>
  <si>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</si>
  <si>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</si>
  <si>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</si>
  <si>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</si>
  <si>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</si>
  <si>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</si>
  <si>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</si>
  <si>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</si>
  <si>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</si>
  <si>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</si>
  <si>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</si>
  <si>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</si>
  <si>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</si>
  <si>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</si>
  <si>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</si>
  <si>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</si>
  <si>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</si>
  <si>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</si>
  <si>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</si>
  <si>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</si>
  <si>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</si>
  <si>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</si>
  <si>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</si>
  <si>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</si>
  <si>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</si>
  <si>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</si>
  <si>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</si>
  <si>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</si>
  <si>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</si>
  <si>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</si>
  <si>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</si>
  <si>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</si>
  <si>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</si>
  <si>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</si>
  <si>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</si>
  <si>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</si>
  <si>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</si>
  <si>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</si>
  <si>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</si>
  <si>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</si>
  <si>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</si>
  <si>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</si>
  <si>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</si>
  <si>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</si>
  <si>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</si>
  <si>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</si>
  <si>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</si>
  <si>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</si>
  <si>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</si>
  <si>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</si>
  <si>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</si>
  <si>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</si>
  <si>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</si>
  <si>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</si>
  <si>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</si>
  <si>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</si>
  <si>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</si>
  <si>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</si>
  <si>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</si>
  <si>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</si>
  <si>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</si>
  <si>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</si>
  <si>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</si>
  <si>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</si>
  <si>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</si>
  <si>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</si>
  <si>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</si>
  <si>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</si>
  <si>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</si>
  <si>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</si>
  <si>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</si>
  <si>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</si>
  <si>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</si>
  <si>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</si>
  <si>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</si>
  <si>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</si>
  <si>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</si>
  <si>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</si>
  <si>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</si>
  <si>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</si>
  <si>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</si>
  <si>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</si>
  <si>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</si>
  <si>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</si>
  <si>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</si>
  <si>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</si>
  <si>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</si>
  <si>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</si>
  <si>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</si>
  <si>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</si>
  <si>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</si>
  <si>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</si>
  <si>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</si>
  <si>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</si>
  <si>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</si>
  <si>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</si>
  <si>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</si>
  <si>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</si>
  <si>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</si>
  <si>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</si>
  <si>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</si>
  <si>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</si>
  <si>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</si>
  <si>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</si>
  <si>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</si>
  <si>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</si>
  <si>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</si>
  <si>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</si>
  <si>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</si>
  <si>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</si>
  <si>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</si>
  <si>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</si>
  <si>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</si>
  <si>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</si>
  <si>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</si>
  <si>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</si>
  <si>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</si>
  <si>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</si>
  <si>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</si>
  <si>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</si>
  <si>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</si>
  <si>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</si>
  <si>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</si>
  <si>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</si>
  <si>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</si>
  <si>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</si>
  <si>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</si>
  <si>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</si>
  <si>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</si>
  <si>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</si>
  <si>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</si>
  <si>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</si>
  <si>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</si>
  <si>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</si>
  <si>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</si>
  <si>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</si>
  <si>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</si>
  <si>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</si>
  <si>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</si>
  <si>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</si>
  <si>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</si>
  <si>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</si>
  <si>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</si>
  <si>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</si>
  <si>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</si>
  <si>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</si>
  <si>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</si>
  <si>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</si>
  <si>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</si>
  <si>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</si>
  <si>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</si>
  <si>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</si>
  <si>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</si>
  <si>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</si>
  <si>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</si>
  <si>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</si>
  <si>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</si>
  <si>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</si>
  <si>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</si>
  <si>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</si>
  <si>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</si>
  <si>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</si>
  <si>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</si>
  <si>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</si>
  <si>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</si>
  <si>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</si>
  <si>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</si>
  <si>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</si>
  <si>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</si>
  <si>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</si>
  <si>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</si>
  <si>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</si>
  <si>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</si>
  <si>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</si>
  <si>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</si>
  <si>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</si>
  <si>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</si>
  <si>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</si>
  <si>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</si>
  <si>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</si>
  <si>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</si>
  <si>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</si>
  <si>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</si>
  <si>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</si>
  <si>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</si>
  <si>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</si>
  <si>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</si>
  <si>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</si>
  <si>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</si>
  <si>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</si>
  <si>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</si>
  <si>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</si>
  <si>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</si>
  <si>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</si>
  <si>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</si>
  <si>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</si>
  <si>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</si>
  <si>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</si>
  <si>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</si>
  <si>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</si>
  <si>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</si>
  <si>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</si>
  <si>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</si>
  <si>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</si>
  <si>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</si>
  <si>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</si>
  <si>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</si>
  <si>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</si>
  <si>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</si>
  <si>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</si>
  <si>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</si>
  <si>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</si>
  <si>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</si>
  <si>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</si>
  <si>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</si>
  <si>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</si>
  <si>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</si>
  <si>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</si>
  <si>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</si>
  <si>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</si>
  <si>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</si>
  <si>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</si>
  <si>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</si>
  <si>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</si>
  <si>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</si>
  <si>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</si>
  <si>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</si>
  <si>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</si>
  <si>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</si>
  <si>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</si>
  <si>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</si>
  <si>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</si>
  <si>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</si>
  <si>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</si>
  <si>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</si>
  <si>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</si>
  <si>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</si>
  <si>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</si>
  <si>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</si>
  <si>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</si>
  <si>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</si>
  <si>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</si>
  <si>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</si>
  <si>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</si>
  <si>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</si>
  <si>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</si>
  <si>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</si>
  <si>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</si>
  <si>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</si>
  <si>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</si>
  <si>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</si>
  <si>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</si>
  <si>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</si>
  <si>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</si>
  <si>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</si>
  <si>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</si>
  <si>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</si>
  <si>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</si>
  <si>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</si>
  <si>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</si>
  <si>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</si>
  <si>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</si>
  <si>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</si>
  <si>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</si>
  <si>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</si>
  <si>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</si>
  <si>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</si>
  <si>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</si>
  <si>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</si>
  <si>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</si>
  <si>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</si>
  <si>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</si>
  <si>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</si>
  <si>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</si>
  <si>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</si>
  <si>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</si>
  <si>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</si>
  <si>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</si>
  <si>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</si>
  <si>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</si>
  <si>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</si>
  <si>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</si>
  <si>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</si>
  <si>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</si>
  <si>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</si>
  <si>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</si>
  <si>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</si>
  <si>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</si>
  <si>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</si>
  <si>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</si>
  <si>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</si>
  <si>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</si>
  <si>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</si>
  <si>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</si>
  <si>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</si>
  <si>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</si>
  <si>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</si>
  <si>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</si>
  <si>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</si>
  <si>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</si>
  <si>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</si>
  <si>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</si>
  <si>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</si>
  <si>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</si>
  <si>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</si>
  <si>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</si>
  <si>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</si>
  <si>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</si>
  <si>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</si>
  <si>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</si>
  <si>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</si>
  <si>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</si>
  <si>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</si>
  <si>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</si>
  <si>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</si>
  <si>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</si>
  <si>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</si>
  <si>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</si>
  <si>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</si>
  <si>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</si>
  <si>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</si>
  <si>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</si>
  <si>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</si>
  <si>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</si>
  <si>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</si>
  <si>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</si>
  <si>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</si>
  <si>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</si>
  <si>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</si>
  <si>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</si>
  <si>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</si>
  <si>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</si>
  <si>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</si>
  <si>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</si>
  <si>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</si>
  <si>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</si>
  <si>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</si>
  <si>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</si>
  <si>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</si>
  <si>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</si>
  <si>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</si>
  <si>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</si>
  <si>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</si>
  <si>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</si>
  <si>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</si>
  <si>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</si>
  <si>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</si>
  <si>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</si>
  <si>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</si>
  <si>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</si>
  <si>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</si>
  <si>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</si>
  <si>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</si>
  <si>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</si>
  <si>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</si>
  <si>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</si>
  <si>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</si>
  <si>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</si>
  <si>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</si>
  <si>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</si>
  <si>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</si>
  <si>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</si>
  <si>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</si>
  <si>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</si>
  <si>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</si>
  <si>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</si>
  <si>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</si>
  <si>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</si>
  <si>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</si>
  <si>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</si>
  <si>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</si>
  <si>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</si>
  <si>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</si>
  <si>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</si>
  <si>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</si>
  <si>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</si>
  <si>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</si>
  <si>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</si>
  <si>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</si>
  <si>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</si>
  <si>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</si>
  <si>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</si>
  <si>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</si>
  <si>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</si>
  <si>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</si>
  <si>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</si>
  <si>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</si>
  <si>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</si>
  <si>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</si>
  <si>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</si>
  <si>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</si>
  <si>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</si>
  <si>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</si>
  <si>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</si>
  <si>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</si>
  <si>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</si>
  <si>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</si>
  <si>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</si>
  <si>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</si>
  <si>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</si>
  <si>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</si>
  <si>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</si>
  <si>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</si>
  <si>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</si>
  <si>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</si>
  <si>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</si>
  <si>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</si>
  <si>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</si>
  <si>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</si>
  <si>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</si>
  <si>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</si>
  <si>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</si>
  <si>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</si>
  <si>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</si>
  <si>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</si>
  <si>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</si>
  <si>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</si>
  <si>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</si>
  <si>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</si>
  <si>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</si>
  <si>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</si>
  <si>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</si>
  <si>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</si>
  <si>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</si>
  <si>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</si>
  <si>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</si>
  <si>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</si>
  <si>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</si>
  <si>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</si>
  <si>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</si>
  <si>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</si>
  <si>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</si>
  <si>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</si>
  <si>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</si>
  <si>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</si>
  <si>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</si>
  <si>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</si>
  <si>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</si>
  <si>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</si>
  <si>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</si>
  <si>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</si>
  <si>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</si>
  <si>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</si>
  <si>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</si>
  <si>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</si>
  <si>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</si>
  <si>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</si>
  <si>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</si>
  <si>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</si>
  <si>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</si>
  <si>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</si>
  <si>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</si>
  <si>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</si>
  <si>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</si>
  <si>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</si>
  <si>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</si>
  <si>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</si>
  <si>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</si>
  <si>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</si>
  <si>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</si>
  <si>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</si>
  <si>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</si>
  <si>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</si>
  <si>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</si>
  <si>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</si>
  <si>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</si>
  <si>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</si>
  <si>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</si>
  <si>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</si>
  <si>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</si>
  <si>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</si>
  <si>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</si>
  <si>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</si>
  <si>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</si>
  <si>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</si>
  <si>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</si>
  <si>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</si>
  <si>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</si>
  <si>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</si>
  <si>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</si>
  <si>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</si>
  <si>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</si>
  <si>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</si>
  <si>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</si>
  <si>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</si>
  <si>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</si>
  <si>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</si>
  <si>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</si>
  <si>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</si>
  <si>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</si>
  <si>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</si>
  <si>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</si>
  <si>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</si>
  <si>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</si>
  <si>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</si>
  <si>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</si>
  <si>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</si>
  <si>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</si>
  <si>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</si>
  <si>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</si>
  <si>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</si>
  <si>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</si>
  <si>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</si>
  <si>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</si>
  <si>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</si>
  <si>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</si>
  <si>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</si>
  <si>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</si>
  <si>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</si>
  <si>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</si>
  <si>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</si>
  <si>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</si>
  <si>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</si>
  <si>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</si>
  <si>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</si>
  <si>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</si>
  <si>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</si>
  <si>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</si>
  <si>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</si>
  <si>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</si>
  <si>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</si>
  <si>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</si>
  <si>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</si>
  <si>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</si>
  <si>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</si>
  <si>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</si>
  <si>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</si>
  <si>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</si>
  <si>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</si>
  <si>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</si>
  <si>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</si>
  <si>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</si>
  <si>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</si>
  <si>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</si>
  <si>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</si>
  <si>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</si>
  <si>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</si>
  <si>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</si>
  <si>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</si>
  <si>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</si>
  <si>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</si>
  <si>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</si>
  <si>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</si>
  <si>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</si>
  <si>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</si>
  <si>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</si>
  <si>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</si>
  <si>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</si>
  <si>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</si>
  <si>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</si>
  <si>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</si>
  <si>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</si>
  <si>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</si>
  <si>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</si>
  <si>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</si>
  <si>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</si>
  <si>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</si>
  <si>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</si>
  <si>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</si>
  <si>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</si>
  <si>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</si>
  <si>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</si>
  <si>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</si>
  <si>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</si>
  <si>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</si>
  <si>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</si>
  <si>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</si>
  <si>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</si>
  <si>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</si>
  <si>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</si>
  <si>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</si>
  <si>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</si>
  <si>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</si>
  <si>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</si>
  <si>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</si>
  <si>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</si>
  <si>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</si>
  <si>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</si>
  <si>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</si>
  <si>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</si>
  <si>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</si>
  <si>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</si>
  <si>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</si>
  <si>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</si>
  <si>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</si>
  <si>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</si>
  <si>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</si>
  <si>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</si>
  <si>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</si>
  <si>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</si>
  <si>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</si>
  <si>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</si>
  <si>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</si>
  <si>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</si>
  <si>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</si>
  <si>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</si>
  <si>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</si>
  <si>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</si>
  <si>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</si>
  <si>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</si>
  <si>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</si>
  <si>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</si>
  <si>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</si>
  <si>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</si>
  <si>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</si>
  <si>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</si>
  <si>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</si>
  <si>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</si>
  <si>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</si>
  <si>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</si>
  <si>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</si>
  <si>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</si>
  <si>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</si>
  <si>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</si>
  <si>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</si>
  <si>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</si>
  <si>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</si>
  <si>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</si>
  <si>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</si>
  <si>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</si>
  <si>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</si>
  <si>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</si>
  <si>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</si>
  <si>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</si>
  <si>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</si>
  <si>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</si>
  <si>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</si>
  <si>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</si>
  <si>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</si>
  <si>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</si>
  <si>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</si>
  <si>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</si>
  <si>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</si>
  <si>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</si>
  <si>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</si>
  <si>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</si>
  <si>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</si>
  <si>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</si>
  <si>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</si>
  <si>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</si>
  <si>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</si>
  <si>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</si>
  <si>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</si>
  <si>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</si>
  <si>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</si>
  <si>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</si>
  <si>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</si>
  <si>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</si>
  <si>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</si>
  <si>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</si>
  <si>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</si>
  <si>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</si>
  <si>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</si>
  <si>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</si>
  <si>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</si>
  <si>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</si>
  <si>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</si>
  <si>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</si>
  <si>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</si>
  <si>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</si>
  <si>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</si>
  <si>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</si>
  <si>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</si>
  <si>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</si>
  <si>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</si>
  <si>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</si>
  <si>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</si>
  <si>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</si>
  <si>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</si>
  <si>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</si>
  <si>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</si>
  <si>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</si>
  <si>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</si>
  <si>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</si>
  <si>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</si>
  <si>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</si>
  <si>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</si>
  <si>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</si>
  <si>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</si>
  <si>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</si>
  <si>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</si>
  <si>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</si>
  <si>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</si>
  <si>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</si>
  <si>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</si>
  <si>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</si>
  <si>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</si>
  <si>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</si>
  <si>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</si>
  <si>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</si>
  <si>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</si>
  <si>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</si>
  <si>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</si>
  <si>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</si>
  <si>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</si>
  <si>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</si>
  <si>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</si>
  <si>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</si>
  <si>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</si>
  <si>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</si>
  <si>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</si>
  <si>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</si>
  <si>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</si>
  <si>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</si>
  <si>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</si>
  <si>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</si>
  <si>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</si>
  <si>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</si>
  <si>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</si>
  <si>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</si>
  <si>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</si>
  <si>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</si>
  <si>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</si>
  <si>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</si>
  <si>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</si>
  <si>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</si>
  <si>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</si>
  <si>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</si>
  <si>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</si>
  <si>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</si>
  <si>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</si>
  <si>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</si>
  <si>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</si>
  <si>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</si>
  <si>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</si>
  <si>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</si>
  <si>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</si>
  <si>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</si>
  <si>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</si>
  <si>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</si>
  <si>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</si>
  <si>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</si>
  <si>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</si>
  <si>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</si>
  <si>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</si>
  <si>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</si>
  <si>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</si>
  <si>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</si>
  <si>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</si>
  <si>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</si>
  <si>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</si>
  <si>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</si>
  <si>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</si>
  <si>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</si>
  <si>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</si>
  <si>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</si>
  <si>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</si>
  <si>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</si>
  <si>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</si>
  <si>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</si>
  <si>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</si>
  <si>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</si>
  <si>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</si>
  <si>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</si>
  <si>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</si>
  <si>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</si>
  <si>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</si>
  <si>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</si>
  <si>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</si>
  <si>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</si>
  <si>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</si>
  <si>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</si>
  <si>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</si>
  <si>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</si>
  <si>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</si>
  <si>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</si>
  <si>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</si>
  <si>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</si>
  <si>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</si>
  <si>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</si>
  <si>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</si>
  <si>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</si>
  <si>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</si>
  <si>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</si>
  <si>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</si>
  <si>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</si>
  <si>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</si>
  <si>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</si>
  <si>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</si>
  <si>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</si>
  <si>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</si>
  <si>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</si>
  <si>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</si>
  <si>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</si>
  <si>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</si>
  <si>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</si>
  <si>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</si>
  <si>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</si>
  <si>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</si>
  <si>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</si>
  <si>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</si>
  <si>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</si>
  <si>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</si>
  <si>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</si>
  <si>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</si>
  <si>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</si>
  <si>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</si>
  <si>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</si>
  <si>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</si>
  <si>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</si>
  <si>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</si>
  <si>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</si>
  <si>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</si>
  <si>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</si>
  <si>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</si>
  <si>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</si>
  <si>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</si>
  <si>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</si>
  <si>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</si>
  <si>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</si>
  <si>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</si>
  <si>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</si>
  <si>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</si>
  <si>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</si>
  <si>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</si>
  <si>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</si>
  <si>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</si>
  <si>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</si>
  <si>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</si>
  <si>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</si>
  <si>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</si>
  <si>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</si>
  <si>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</si>
  <si>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</si>
  <si>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</si>
  <si>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</si>
  <si>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</si>
  <si>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</si>
  <si>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</si>
  <si>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</si>
  <si>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</si>
  <si>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</si>
  <si>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</si>
  <si>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</si>
  <si>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</si>
  <si>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</si>
  <si>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</si>
  <si>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</si>
  <si>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</si>
  <si>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</si>
  <si>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</si>
  <si>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</si>
  <si>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</si>
  <si>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</si>
  <si>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</si>
  <si>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</si>
  <si>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</si>
  <si>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</si>
  <si>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</si>
  <si>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</si>
  <si>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</si>
  <si>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</si>
  <si>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</si>
  <si>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</si>
  <si>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</si>
  <si>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</si>
  <si>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</si>
  <si>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</si>
  <si>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</si>
  <si>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</si>
  <si>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</si>
  <si>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</si>
  <si>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</si>
  <si>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</si>
  <si>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</si>
  <si>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</si>
  <si>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</si>
  <si>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</si>
  <si>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</si>
  <si>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</si>
  <si>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</si>
  <si>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</si>
  <si>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</si>
  <si>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</si>
  <si>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</si>
  <si>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</si>
  <si>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</si>
  <si>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</si>
  <si>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</si>
  <si>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</si>
  <si>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</si>
  <si>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</si>
  <si>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</si>
  <si>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</si>
  <si>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</si>
  <si>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</si>
  <si>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</si>
  <si>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</si>
  <si>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</si>
  <si>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</si>
  <si>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</si>
  <si>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</si>
  <si>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</si>
  <si>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</si>
  <si>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</si>
  <si>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</si>
  <si>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</si>
  <si>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</si>
  <si>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</si>
  <si>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</si>
  <si>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</si>
  <si>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</si>
  <si>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</si>
  <si>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</si>
  <si>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</si>
  <si>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</si>
  <si>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</si>
  <si>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</si>
  <si>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</si>
  <si>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</si>
  <si>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</si>
  <si>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</si>
  <si>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</si>
  <si>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</si>
  <si>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</si>
  <si>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</si>
  <si>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</si>
  <si>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</si>
  <si>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</si>
  <si>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</si>
  <si>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</si>
  <si>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</si>
  <si>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</si>
  <si>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</si>
  <si>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</si>
  <si>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</si>
  <si>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</si>
  <si>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</si>
  <si>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</si>
  <si>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</si>
  <si>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</si>
  <si>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</si>
  <si>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</si>
  <si>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</si>
  <si>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</si>
  <si>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</si>
  <si>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</si>
  <si>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</si>
  <si>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</si>
  <si>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</si>
  <si>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</si>
  <si>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</si>
  <si>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</si>
  <si>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</si>
  <si>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</si>
  <si>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</si>
  <si>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</si>
  <si>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</si>
  <si>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</si>
  <si>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</si>
  <si>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</si>
  <si>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</si>
  <si>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</si>
  <si>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</si>
  <si>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</si>
  <si>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</si>
  <si>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</si>
  <si>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</si>
  <si>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</si>
  <si>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</si>
  <si>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</si>
  <si>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</si>
  <si>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</si>
  <si>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</si>
  <si>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</si>
  <si>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</si>
  <si>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</si>
  <si>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</si>
  <si>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</si>
  <si>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</si>
  <si>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</si>
  <si>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</si>
  <si>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</si>
  <si>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</si>
  <si>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</si>
  <si>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</si>
  <si>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</si>
  <si>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</si>
  <si>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</si>
  <si>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</si>
  <si>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</si>
  <si>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</si>
  <si>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</si>
  <si>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</si>
  <si>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</si>
  <si>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</si>
  <si>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</si>
  <si>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</si>
  <si>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</si>
  <si>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</si>
  <si>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</si>
  <si>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</si>
  <si>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</si>
  <si>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</si>
  <si>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</si>
  <si>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</si>
  <si>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</si>
  <si>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</si>
  <si>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</si>
  <si>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</si>
  <si>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</si>
  <si>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</si>
  <si>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</si>
  <si>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</si>
  <si>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</si>
  <si>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</si>
  <si>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</si>
  <si>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</si>
  <si>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</si>
  <si>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</si>
  <si>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</si>
  <si>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</si>
  <si>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</si>
  <si>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</si>
  <si>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</si>
  <si>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</si>
  <si>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</si>
  <si>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</si>
  <si>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</si>
  <si>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</si>
  <si>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</si>
  <si>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</si>
  <si>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</si>
  <si>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</si>
  <si>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</si>
  <si>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</si>
  <si>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</si>
  <si>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</si>
  <si>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</si>
  <si>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</si>
  <si>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</si>
  <si>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</si>
  <si>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</si>
  <si>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</si>
  <si>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</si>
  <si>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</si>
  <si>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</si>
  <si>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</si>
  <si>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</si>
  <si>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</si>
  <si>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</si>
  <si>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</si>
  <si>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</si>
  <si>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</si>
  <si>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</si>
  <si>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</si>
  <si>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</si>
  <si>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</si>
  <si>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</si>
  <si>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</si>
  <si>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</si>
  <si>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</si>
  <si>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</si>
  <si>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</si>
  <si>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</si>
  <si>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</si>
  <si>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</si>
  <si>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</si>
  <si>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</si>
  <si>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</si>
  <si>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</si>
  <si>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</si>
  <si>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</si>
  <si>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</si>
  <si>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</si>
  <si>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</si>
  <si>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</si>
  <si>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</si>
  <si>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</si>
  <si>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</si>
  <si>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</si>
  <si>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</si>
  <si>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</si>
  <si>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</si>
  <si>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</si>
  <si>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</si>
  <si>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</si>
  <si>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</si>
  <si>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</si>
  <si>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</si>
  <si>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</si>
  <si>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</si>
  <si>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</si>
  <si>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</si>
  <si>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</si>
  <si>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</si>
  <si>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</si>
  <si>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</si>
  <si>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</si>
  <si>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</si>
  <si>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</si>
  <si>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</si>
  <si>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</si>
  <si>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</si>
  <si>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</si>
  <si>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</si>
  <si>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</si>
  <si>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</si>
  <si>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</si>
  <si>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</si>
  <si>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</si>
  <si>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</si>
  <si>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</si>
  <si>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</si>
  <si>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</si>
  <si>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</si>
  <si>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</si>
  <si>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</si>
  <si>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</si>
  <si>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</si>
  <si>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</si>
  <si>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</si>
  <si>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</si>
  <si>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</si>
  <si>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</si>
  <si>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</si>
  <si>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</si>
  <si>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</si>
  <si>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</si>
  <si>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</si>
  <si>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</si>
  <si>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</si>
  <si>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</si>
  <si>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</si>
  <si>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</si>
  <si>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</si>
  <si>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</si>
  <si>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</si>
  <si>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</si>
  <si>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</si>
  <si>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</si>
  <si>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</si>
  <si>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</si>
  <si>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</si>
  <si>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</si>
  <si>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</si>
  <si>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</si>
  <si>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</si>
  <si>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</si>
  <si>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</si>
  <si>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</si>
  <si>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</si>
  <si>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</si>
  <si>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</si>
  <si>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</si>
  <si>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</si>
  <si>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</si>
  <si>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</si>
  <si>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</si>
  <si>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</si>
  <si>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</si>
  <si>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</si>
  <si>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</si>
  <si>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</si>
  <si>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</si>
  <si>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</si>
  <si>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</si>
  <si>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</si>
  <si>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</si>
  <si>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</si>
  <si>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</si>
  <si>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</si>
  <si>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</si>
  <si>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</si>
  <si>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</si>
  <si>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</si>
  <si>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</si>
  <si>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</si>
  <si>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</si>
  <si>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</si>
  <si>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</si>
  <si>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</si>
  <si>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</si>
  <si>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</si>
  <si>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</si>
  <si>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</si>
  <si>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</si>
  <si>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</si>
  <si>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</si>
  <si>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</si>
  <si>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</si>
  <si>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</si>
  <si>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</si>
  <si>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</si>
  <si>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</si>
  <si>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</si>
  <si>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</si>
  <si>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</si>
  <si>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</si>
  <si>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</si>
  <si>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</si>
  <si>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</si>
  <si>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</si>
  <si>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</si>
  <si>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</si>
  <si>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</si>
  <si>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</si>
  <si>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</si>
  <si>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</si>
  <si>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</si>
  <si>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</si>
  <si>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</si>
  <si>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</si>
  <si>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</si>
  <si>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</si>
  <si>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</si>
  <si>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</si>
  <si>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</si>
  <si>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</si>
  <si>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</si>
  <si>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</si>
  <si>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</si>
  <si>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</si>
  <si>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</si>
  <si>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</si>
  <si>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</si>
  <si>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</si>
  <si>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</si>
  <si>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</si>
  <si>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</si>
  <si>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</si>
  <si>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</si>
  <si>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</si>
  <si>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</si>
  <si>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</si>
  <si>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</si>
  <si>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</si>
  <si>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</si>
  <si>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</si>
  <si>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</si>
  <si>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</si>
  <si>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</si>
  <si>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</si>
  <si>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</si>
  <si>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</si>
  <si>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</si>
  <si>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</si>
  <si>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</si>
  <si>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</si>
  <si>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</si>
  <si>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</si>
  <si>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</si>
  <si>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</si>
  <si>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</si>
  <si>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</si>
  <si>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</si>
  <si>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</si>
  <si>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</si>
  <si>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</si>
  <si>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</si>
  <si>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</si>
  <si>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</si>
  <si>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</si>
  <si>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</si>
  <si>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</si>
  <si>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</si>
  <si>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</si>
  <si>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</si>
  <si>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</si>
  <si>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</si>
  <si>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</si>
  <si>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</si>
  <si>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</si>
  <si>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</si>
  <si>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</si>
  <si>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</si>
  <si>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</si>
  <si>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</si>
  <si>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</si>
  <si>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</si>
  <si>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</si>
  <si>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</si>
  <si>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</si>
  <si>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</si>
  <si>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</si>
  <si>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</si>
  <si>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</si>
  <si>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</si>
  <si>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</si>
  <si>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</si>
  <si>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</si>
  <si>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</si>
  <si>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</si>
  <si>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</si>
  <si>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</si>
  <si>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</si>
  <si>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</si>
  <si>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</si>
  <si>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</si>
  <si>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</si>
  <si>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</si>
  <si>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</si>
  <si>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</si>
  <si>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</si>
  <si>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</si>
  <si>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</si>
  <si>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</si>
  <si>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</si>
  <si>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</si>
  <si>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</si>
  <si>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</si>
  <si>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</si>
  <si>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</si>
  <si>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</si>
  <si>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</si>
  <si>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</si>
  <si>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</si>
  <si>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</si>
  <si>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</si>
  <si>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</si>
  <si>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</si>
  <si>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</si>
  <si>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</si>
  <si>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</si>
  <si>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</si>
  <si>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</si>
  <si>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</si>
  <si>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</si>
  <si>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</si>
  <si>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</si>
  <si>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</si>
  <si>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</si>
  <si>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</si>
  <si>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</si>
  <si>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</si>
  <si>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</si>
  <si>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</si>
  <si>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</si>
  <si>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</si>
  <si>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</si>
  <si>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</si>
  <si>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</si>
  <si>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</si>
  <si>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</si>
  <si>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</si>
  <si>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</si>
  <si>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</si>
  <si>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</si>
  <si>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</si>
  <si>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</si>
  <si>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</si>
  <si>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</si>
  <si>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</si>
  <si>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</si>
  <si>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</si>
  <si>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</si>
  <si>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</si>
  <si>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</si>
  <si>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</si>
  <si>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</si>
  <si>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</si>
  <si>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</si>
  <si>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</si>
  <si>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</si>
  <si>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</si>
  <si>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</si>
  <si>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</si>
  <si>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</si>
  <si>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</si>
  <si>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</si>
  <si>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</si>
  <si>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</si>
  <si>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</si>
  <si>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</si>
  <si>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</si>
  <si>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</si>
  <si>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</si>
  <si>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</si>
  <si>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</si>
  <si>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</si>
  <si>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</si>
  <si>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</si>
  <si>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</si>
  <si>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</si>
  <si>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</si>
  <si>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</si>
  <si>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</si>
  <si>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</si>
  <si>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</si>
  <si>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</si>
  <si>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</si>
  <si>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</si>
  <si>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</si>
  <si>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</si>
  <si>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</si>
  <si>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</si>
  <si>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</si>
  <si>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</si>
  <si>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</si>
  <si>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</si>
  <si>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</si>
  <si>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</si>
  <si>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</si>
  <si>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</si>
  <si>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</si>
  <si>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</si>
  <si>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</si>
  <si>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</si>
  <si>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</si>
  <si>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</si>
  <si>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</si>
  <si>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</si>
  <si>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</si>
  <si>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</si>
  <si>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</si>
  <si>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</si>
  <si>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</si>
  <si>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</si>
  <si>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</si>
  <si>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</si>
  <si>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</si>
  <si>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</si>
  <si>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</si>
  <si>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</si>
  <si>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</si>
  <si>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</si>
  <si>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</si>
  <si>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</si>
  <si>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</si>
  <si>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</si>
  <si>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</si>
  <si>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</si>
  <si>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</si>
  <si>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</si>
  <si>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</si>
  <si>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</si>
  <si>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</si>
  <si>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</si>
  <si>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</si>
  <si>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</si>
  <si>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</si>
  <si>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</si>
  <si>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</si>
  <si>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</si>
  <si>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</si>
  <si>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</si>
  <si>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</si>
  <si>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</si>
  <si>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</si>
  <si>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</si>
  <si>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</si>
  <si>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</si>
  <si>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</si>
  <si>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</si>
  <si>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</si>
  <si>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</si>
  <si>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</si>
  <si>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</si>
  <si>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</si>
  <si>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</si>
  <si>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</si>
  <si>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</si>
  <si>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</si>
  <si>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</si>
  <si>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</si>
  <si>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</si>
  <si>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</si>
  <si>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</si>
  <si>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</si>
  <si>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</si>
  <si>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</si>
  <si>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</si>
  <si>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</si>
  <si>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</si>
  <si>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</si>
  <si>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</si>
  <si>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</si>
  <si>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</si>
  <si>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</si>
  <si>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</si>
  <si>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</si>
  <si>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</si>
  <si>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</si>
  <si>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</si>
  <si>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</si>
  <si>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</si>
  <si>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</si>
  <si>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</si>
  <si>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</si>
  <si>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</si>
  <si>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</si>
  <si>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</si>
  <si>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</si>
  <si>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</si>
  <si>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</si>
  <si>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</si>
  <si>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</si>
  <si>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</si>
  <si>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</si>
  <si>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</si>
  <si>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</si>
  <si>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</si>
  <si>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</si>
  <si>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</si>
  <si>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</si>
  <si>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</si>
  <si>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</si>
  <si>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</si>
  <si>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</si>
  <si>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</si>
  <si>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</si>
  <si>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</si>
  <si>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</si>
  <si>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</si>
  <si>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</si>
  <si>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</si>
  <si>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</si>
  <si>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</si>
  <si>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</si>
  <si>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</si>
  <si>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</si>
  <si>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</si>
  <si>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</si>
  <si>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</si>
  <si>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</si>
  <si>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</si>
  <si>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</si>
  <si>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</si>
  <si>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</si>
  <si>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</si>
  <si>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</si>
  <si>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</si>
  <si>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</si>
  <si>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</si>
  <si>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</si>
  <si>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</si>
  <si>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</si>
  <si>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</si>
  <si>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</si>
  <si>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</si>
  <si>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</si>
  <si>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</si>
  <si>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</si>
  <si>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</si>
  <si>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</si>
  <si>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</si>
  <si>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</si>
  <si>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</si>
  <si>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</si>
  <si>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</si>
  <si>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</si>
  <si>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</si>
  <si>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</si>
  <si>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</si>
  <si>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</si>
  <si>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</si>
  <si>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</si>
  <si>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</si>
  <si>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</si>
  <si>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</si>
  <si>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</si>
  <si>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</si>
  <si>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</si>
  <si>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</si>
  <si>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</si>
  <si>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</si>
  <si>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</si>
  <si>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</si>
  <si>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</si>
  <si>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</si>
  <si>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</si>
  <si>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</si>
  <si>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</si>
  <si>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</si>
  <si>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</si>
  <si>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</si>
  <si>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</si>
  <si>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</si>
  <si>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</si>
  <si>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</si>
  <si>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</si>
  <si>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</si>
  <si>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</si>
  <si>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</si>
  <si>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</si>
  <si>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</si>
  <si>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</si>
  <si>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</si>
  <si>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</si>
  <si>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</si>
  <si>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</si>
  <si>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</si>
  <si>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</si>
  <si>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</si>
  <si>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</si>
  <si>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</si>
  <si>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</si>
  <si>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</si>
  <si>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</si>
  <si>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</si>
  <si>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</si>
  <si>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</si>
  <si>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</si>
  <si>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</si>
  <si>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</si>
  <si>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</si>
  <si>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</si>
  <si>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</si>
  <si>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</si>
  <si>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</si>
  <si>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</si>
  <si>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</si>
  <si>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</si>
  <si>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</si>
  <si>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</si>
  <si>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</si>
  <si>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</si>
  <si>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</si>
  <si>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</si>
  <si>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</si>
  <si>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</si>
  <si>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</si>
  <si>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</si>
  <si>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</si>
  <si>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</si>
  <si>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</si>
  <si>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</si>
  <si>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</si>
  <si>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</si>
  <si>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</si>
  <si>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</si>
  <si>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</si>
  <si>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</si>
  <si>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</si>
  <si>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</si>
  <si>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</si>
  <si>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</si>
  <si>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</si>
  <si>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</si>
  <si>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</si>
  <si>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</si>
  <si>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</si>
  <si>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</si>
  <si>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</si>
  <si>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</si>
  <si>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</si>
  <si>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</si>
  <si>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</si>
  <si>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</si>
  <si>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</si>
  <si>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</si>
  <si>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</si>
  <si>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</si>
  <si>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</si>
  <si>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</si>
  <si>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</si>
  <si>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</si>
  <si>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</si>
  <si>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</si>
  <si>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</si>
  <si>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</si>
  <si>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</si>
  <si>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</si>
  <si>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</si>
  <si>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</si>
  <si>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</si>
  <si>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</si>
  <si>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</si>
  <si>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</si>
  <si>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</si>
  <si>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</si>
  <si>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</si>
  <si>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</si>
  <si>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</si>
  <si>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</si>
  <si>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</si>
  <si>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</si>
  <si>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</si>
  <si>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</si>
  <si>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</si>
  <si>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</si>
  <si>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</si>
  <si>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</si>
  <si>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</si>
  <si>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</si>
  <si>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</si>
  <si>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</si>
  <si>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</si>
  <si>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</si>
  <si>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</si>
  <si>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</si>
  <si>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</si>
  <si>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</si>
  <si>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</si>
  <si>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</si>
  <si>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</si>
  <si>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</si>
  <si>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</si>
  <si>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</si>
  <si>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</si>
  <si>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</si>
  <si>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</si>
  <si>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</si>
  <si>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</si>
  <si>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</si>
  <si>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</si>
  <si>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</si>
  <si>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</si>
  <si>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</si>
  <si>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</si>
  <si>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</si>
  <si>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</si>
  <si>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</si>
  <si>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</si>
  <si>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</si>
  <si>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</si>
  <si>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</si>
  <si>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</si>
  <si>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</si>
  <si>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</si>
  <si>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</si>
  <si>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</si>
  <si>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</si>
  <si>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</si>
  <si>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</si>
  <si>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</si>
  <si>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</si>
  <si>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</si>
  <si>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</si>
  <si>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</si>
  <si>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</si>
  <si>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</si>
  <si>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</si>
  <si>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</si>
  <si>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</si>
  <si>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</si>
  <si>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</si>
  <si>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</si>
  <si>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</si>
  <si>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</si>
  <si>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</si>
  <si>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</si>
  <si>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</si>
  <si>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</si>
  <si>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</si>
  <si>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</si>
  <si>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</si>
  <si>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</si>
  <si>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</si>
  <si>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</si>
  <si>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</si>
  <si>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</si>
  <si>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</si>
  <si>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</si>
  <si>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</si>
  <si>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</si>
  <si>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</si>
  <si>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</si>
  <si>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</si>
  <si>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</si>
  <si>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</si>
  <si>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</si>
  <si>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</si>
  <si>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</si>
  <si>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</si>
  <si>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</si>
  <si>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</si>
  <si>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</si>
  <si>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</si>
  <si>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</si>
  <si>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</si>
  <si>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</si>
  <si>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</si>
  <si>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</si>
  <si>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</si>
  <si>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</si>
  <si>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</si>
  <si>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</si>
  <si>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</si>
  <si>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</si>
  <si>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</si>
  <si>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</si>
  <si>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</si>
  <si>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</si>
  <si>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</si>
  <si>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</si>
  <si>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</si>
  <si>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</si>
  <si>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</si>
  <si>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</si>
  <si>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</si>
  <si>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</si>
  <si>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</si>
  <si>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</si>
  <si>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</si>
  <si>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</si>
  <si>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</si>
  <si>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</si>
  <si>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</si>
  <si>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</si>
  <si>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</si>
  <si>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</si>
  <si>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</si>
  <si>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</si>
  <si>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</si>
  <si>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</si>
  <si>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</si>
  <si>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</si>
  <si>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</si>
  <si>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</si>
  <si>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</si>
  <si>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</si>
  <si>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</si>
  <si>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</si>
  <si>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</si>
  <si>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</si>
  <si>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</si>
  <si>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</si>
  <si>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</si>
  <si>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</si>
  <si>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</si>
  <si>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</si>
  <si>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</si>
  <si>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</si>
  <si>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</si>
  <si>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</si>
  <si>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</si>
  <si>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</si>
  <si>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</si>
  <si>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</si>
  <si>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</si>
  <si>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</si>
  <si>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</si>
  <si>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</si>
  <si>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</si>
  <si>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</si>
  <si>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</si>
  <si>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</si>
  <si>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</si>
  <si>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</si>
  <si>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</si>
  <si>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</si>
  <si>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</si>
  <si>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</si>
  <si>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</si>
  <si>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</si>
  <si>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</si>
  <si>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</si>
  <si>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</si>
  <si>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</si>
  <si>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</si>
  <si>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</si>
  <si>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</si>
  <si>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</si>
  <si>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</si>
  <si>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</si>
  <si>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</si>
  <si>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</si>
  <si>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</si>
  <si>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</si>
  <si>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</si>
  <si>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</si>
  <si>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</si>
  <si>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</si>
  <si>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</si>
  <si>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</si>
  <si>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</si>
  <si>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</si>
  <si>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</si>
  <si>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</si>
  <si>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</si>
  <si>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</si>
  <si>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</si>
  <si>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</si>
  <si>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</si>
  <si>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</si>
  <si>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</si>
  <si>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</si>
  <si>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</si>
  <si>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</si>
  <si>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</si>
  <si>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</si>
  <si>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</si>
  <si>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</si>
  <si>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</si>
  <si>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</si>
  <si>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</si>
  <si>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</si>
  <si>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</si>
  <si>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</si>
  <si>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</si>
  <si>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</si>
  <si>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</si>
  <si>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</si>
  <si>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</si>
  <si>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</si>
  <si>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</si>
  <si>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</si>
  <si>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</si>
  <si>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</si>
  <si>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</si>
  <si>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</si>
  <si>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</si>
  <si>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</si>
  <si>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</si>
  <si>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</si>
  <si>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</si>
  <si>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</si>
  <si>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</si>
  <si>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</si>
  <si>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</si>
  <si>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</si>
  <si>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</si>
  <si>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</si>
  <si>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</si>
  <si>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</si>
  <si>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</si>
  <si>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</si>
  <si>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</si>
  <si>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</si>
  <si>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</si>
  <si>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</si>
  <si>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</si>
  <si>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</si>
  <si>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</si>
  <si>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</si>
  <si>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</si>
  <si>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</si>
  <si>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</si>
  <si>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</si>
  <si>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</si>
  <si>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</si>
  <si>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</si>
  <si>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</si>
  <si>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</si>
  <si>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</si>
  <si>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</si>
  <si>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</si>
  <si>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</si>
  <si>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</si>
  <si>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</si>
  <si>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</si>
  <si>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</si>
  <si>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</si>
  <si>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</si>
  <si>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</si>
  <si>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</si>
  <si>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</si>
  <si>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</si>
  <si>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</si>
  <si>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</si>
  <si>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</si>
  <si>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</si>
  <si>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</si>
  <si>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</si>
  <si>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</si>
  <si>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</si>
  <si>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</si>
  <si>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</si>
  <si>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</si>
  <si>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</si>
  <si>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</si>
  <si>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</si>
  <si>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</si>
  <si>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</si>
  <si>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</si>
  <si>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</si>
  <si>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</si>
  <si>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</si>
  <si>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</si>
  <si>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</si>
  <si>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</si>
  <si>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</si>
  <si>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</si>
  <si>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</si>
  <si>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</si>
  <si>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</si>
  <si>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</si>
  <si>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</si>
  <si>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</si>
  <si>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</si>
  <si>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</si>
  <si>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</si>
  <si>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</si>
  <si>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</si>
  <si>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</si>
  <si>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</si>
  <si>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</si>
  <si>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</si>
  <si>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</si>
  <si>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</si>
  <si>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</si>
  <si>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</si>
  <si>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</si>
  <si>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</si>
  <si>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</si>
  <si>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</si>
  <si>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</si>
  <si>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</si>
  <si>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</si>
  <si>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</si>
  <si>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</si>
  <si>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</si>
  <si>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</si>
  <si>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</si>
  <si>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</si>
  <si>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</si>
  <si>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</si>
  <si>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</si>
  <si>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</si>
  <si>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</si>
  <si>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</si>
  <si>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</si>
  <si>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</si>
  <si>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</si>
  <si>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</si>
  <si>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</si>
  <si>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</si>
  <si>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</si>
  <si>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</si>
  <si>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</si>
  <si>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</si>
  <si>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</si>
  <si>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</si>
  <si>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</si>
  <si>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</si>
  <si>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</si>
  <si>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</si>
  <si>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</si>
  <si>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</si>
  <si>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</si>
  <si>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</si>
  <si>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</si>
  <si>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</si>
  <si>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</si>
  <si>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</si>
  <si>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</si>
  <si>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</si>
  <si>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</si>
  <si>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</si>
  <si>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</si>
  <si>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</si>
  <si>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</si>
  <si>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</si>
  <si>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</si>
  <si>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</si>
  <si>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</si>
  <si>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</si>
  <si>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</si>
  <si>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</si>
  <si>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</si>
  <si>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</si>
  <si>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</si>
  <si>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</si>
  <si>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</si>
  <si>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</si>
  <si>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</si>
  <si>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</si>
  <si>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</si>
  <si>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</si>
  <si>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</si>
  <si>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</si>
  <si>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</si>
  <si>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</si>
  <si>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</si>
  <si>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</si>
  <si>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</si>
  <si>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</si>
  <si>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</si>
  <si>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</si>
  <si>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</si>
  <si>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</si>
  <si>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</si>
  <si>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</si>
  <si>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</si>
  <si>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</si>
  <si>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</si>
  <si>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</si>
  <si>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</si>
  <si>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</si>
  <si>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</si>
  <si>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</si>
  <si>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</si>
  <si>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</si>
  <si>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</si>
  <si>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</si>
  <si>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</si>
  <si>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</si>
  <si>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</si>
  <si>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</si>
  <si>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</si>
  <si>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</si>
  <si>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</si>
  <si>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</si>
  <si>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</si>
  <si>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</si>
  <si>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</si>
  <si>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</si>
  <si>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</si>
  <si>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</si>
  <si>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</si>
  <si>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</si>
  <si>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</si>
  <si>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</si>
  <si>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</si>
  <si>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</si>
  <si>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</si>
  <si>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</si>
  <si>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</si>
  <si>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</si>
  <si>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</si>
  <si>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</si>
  <si>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</si>
  <si>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</si>
  <si>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</si>
  <si>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</si>
  <si>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</si>
  <si>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</si>
  <si>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</si>
  <si>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</si>
  <si>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</si>
  <si>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</si>
  <si>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</si>
  <si>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</si>
  <si>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</si>
  <si>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</si>
  <si>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</si>
  <si>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</si>
  <si>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</si>
  <si>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</si>
  <si>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</si>
  <si>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</si>
  <si>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</si>
  <si>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</si>
  <si>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</si>
  <si>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</si>
  <si>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</si>
  <si>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</si>
  <si>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</si>
  <si>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</si>
  <si>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</si>
  <si>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</si>
  <si>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</si>
  <si>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</si>
  <si>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</si>
  <si>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</si>
  <si>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</si>
  <si>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</si>
  <si>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</si>
  <si>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</si>
  <si>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</si>
  <si>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</si>
  <si>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</si>
  <si>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</si>
  <si>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</si>
  <si>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</si>
  <si>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</si>
  <si>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</si>
  <si>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</si>
  <si>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</si>
  <si>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</si>
  <si>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</si>
  <si>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</si>
  <si>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</si>
  <si>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</si>
  <si>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</si>
  <si>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</si>
  <si>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</si>
  <si>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</si>
  <si>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</si>
  <si>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</si>
  <si>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</si>
  <si>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</si>
  <si>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</si>
  <si>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</si>
  <si>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</si>
  <si>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</si>
  <si>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</si>
  <si>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</si>
  <si>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</si>
  <si>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</si>
  <si>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</si>
  <si>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</si>
  <si>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</si>
  <si>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</si>
  <si>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</si>
  <si>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</si>
  <si>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</si>
  <si>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</si>
  <si>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</si>
  <si>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</si>
  <si>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</si>
  <si>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</si>
  <si>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</si>
  <si>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</si>
  <si>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</si>
  <si>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</si>
  <si>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</si>
  <si>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</si>
  <si>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</si>
  <si>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</si>
  <si>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</si>
  <si>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</si>
  <si>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</si>
  <si>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</si>
  <si>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</si>
  <si>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</si>
  <si>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</si>
  <si>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</si>
  <si>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</si>
  <si>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</si>
  <si>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</si>
  <si>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</si>
  <si>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</si>
  <si>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</si>
  <si>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</si>
  <si>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</si>
  <si>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</si>
  <si>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</si>
  <si>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</si>
  <si>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</si>
  <si>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</si>
  <si>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</si>
  <si>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</si>
  <si>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</si>
  <si>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</si>
  <si>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</si>
  <si>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</si>
  <si>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</si>
  <si>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</si>
  <si>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</si>
  <si>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</si>
  <si>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</si>
  <si>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</si>
  <si>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</si>
  <si>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</si>
  <si>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</si>
  <si>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</si>
  <si>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</si>
  <si>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</si>
  <si>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</si>
  <si>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</si>
  <si>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</si>
  <si>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</si>
  <si>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</si>
  <si>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</si>
  <si>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</si>
  <si>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</si>
  <si>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</si>
  <si>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</si>
  <si>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</si>
  <si>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</si>
  <si>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</si>
  <si>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</si>
  <si>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</si>
  <si>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</si>
  <si>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</si>
  <si>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</si>
  <si>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</si>
  <si>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</si>
  <si>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</si>
  <si>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</si>
  <si>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</si>
  <si>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</si>
  <si>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</si>
  <si>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</si>
  <si>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</si>
  <si>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</si>
  <si>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</si>
  <si>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</si>
  <si>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</si>
  <si>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</si>
  <si>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</si>
  <si>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</si>
  <si>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</si>
  <si>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</si>
  <si>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</si>
  <si>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</si>
  <si>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</si>
  <si>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</si>
  <si>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</si>
  <si>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</si>
  <si>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</si>
  <si>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</si>
  <si>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</si>
  <si>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</si>
  <si>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</si>
  <si>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</si>
  <si>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</si>
  <si>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</si>
  <si>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</si>
  <si>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</si>
  <si>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</si>
  <si>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</si>
  <si>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</si>
  <si>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</si>
  <si>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</si>
  <si>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</si>
  <si>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</si>
  <si>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</si>
  <si>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</si>
  <si>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</si>
  <si>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</si>
  <si>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</si>
  <si>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</si>
  <si>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</si>
  <si>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</si>
  <si>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</si>
  <si>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</si>
  <si>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</si>
  <si>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</si>
  <si>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</si>
  <si>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</si>
  <si>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</si>
  <si>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</si>
  <si>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</si>
  <si>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</si>
  <si>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</si>
  <si>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</si>
  <si>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</si>
  <si>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</si>
  <si>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</si>
  <si>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</si>
  <si>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</si>
  <si>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</si>
  <si>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</si>
  <si>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</si>
  <si>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</si>
  <si>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</si>
  <si>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</si>
  <si>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</si>
  <si>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</si>
  <si>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</si>
  <si>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</si>
  <si>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</si>
  <si>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</si>
  <si>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</si>
  <si>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</si>
  <si>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</si>
  <si>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</si>
  <si>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</si>
  <si>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</si>
  <si>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</si>
  <si>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</si>
  <si>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</si>
  <si>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</si>
  <si>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</si>
  <si>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</si>
  <si>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</si>
  <si>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</si>
  <si>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</si>
  <si>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</si>
  <si>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</si>
  <si>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</si>
  <si>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</si>
  <si>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</si>
  <si>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</si>
  <si>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</si>
  <si>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</si>
  <si>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</si>
  <si>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</si>
  <si>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</si>
  <si>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</si>
  <si>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</si>
  <si>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</si>
  <si>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</si>
  <si>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</si>
  <si>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</si>
  <si>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</si>
  <si>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</si>
  <si>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</si>
  <si>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</si>
  <si>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</si>
  <si>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</si>
  <si>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</si>
  <si>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</si>
  <si>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</si>
  <si>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</si>
  <si>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</si>
  <si>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</si>
  <si>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</si>
  <si>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</si>
  <si>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</si>
  <si>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</si>
  <si>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</si>
  <si>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</si>
  <si>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</si>
  <si>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</si>
  <si>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</si>
  <si>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</si>
  <si>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</si>
  <si>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</si>
  <si>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</si>
  <si>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</si>
  <si>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</si>
  <si>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</si>
  <si>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</si>
  <si>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</si>
  <si>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</si>
  <si>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</si>
  <si>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</si>
  <si>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</si>
  <si>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</si>
  <si>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</si>
  <si>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</si>
  <si>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</si>
  <si>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</si>
  <si>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</si>
  <si>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</si>
  <si>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</si>
  <si>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</si>
  <si>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</si>
  <si>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</si>
  <si>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</si>
  <si>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</si>
  <si>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</si>
  <si>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</si>
  <si>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</si>
  <si>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</si>
  <si>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</si>
  <si>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</si>
  <si>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</si>
  <si>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</si>
  <si>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</si>
  <si>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</si>
  <si>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</si>
  <si>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</si>
  <si>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</si>
  <si>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</si>
  <si>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</si>
  <si>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</si>
  <si>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</si>
  <si>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</si>
  <si>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</si>
  <si>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</si>
  <si>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</si>
  <si>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</si>
  <si>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</si>
  <si>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</si>
  <si>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</si>
  <si>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</si>
  <si>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</si>
  <si>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</si>
  <si>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</si>
  <si>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</si>
  <si>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</si>
  <si>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</si>
  <si>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</si>
  <si>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</si>
  <si>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</si>
  <si>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</si>
  <si>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</si>
  <si>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</si>
  <si>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</si>
  <si>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</si>
  <si>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</si>
  <si>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</si>
  <si>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</si>
  <si>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</si>
  <si>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</si>
  <si>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</si>
  <si>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</si>
  <si>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</si>
  <si>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</si>
  <si>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</si>
  <si>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</si>
  <si>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</si>
  <si>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</si>
  <si>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</si>
  <si>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</si>
  <si>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</si>
  <si>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</si>
  <si>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</si>
  <si>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</si>
  <si>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</si>
  <si>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</si>
  <si>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</si>
  <si>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</si>
  <si>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</si>
  <si>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</si>
  <si>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</si>
  <si>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</si>
  <si>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</si>
  <si>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</si>
  <si>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</si>
  <si>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</si>
  <si>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</si>
  <si>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</si>
  <si>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</si>
  <si>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</si>
  <si>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</si>
  <si>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</si>
  <si>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</si>
  <si>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</si>
  <si>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</si>
  <si>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</si>
  <si>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</si>
  <si>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</si>
  <si>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</si>
  <si>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</si>
  <si>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</si>
  <si>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</si>
  <si>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</si>
  <si>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</si>
  <si>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</si>
  <si>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</si>
  <si>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</si>
  <si>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</si>
  <si>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</si>
  <si>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</si>
  <si>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</si>
  <si>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</si>
  <si>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</si>
  <si>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</si>
  <si>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</si>
  <si>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</si>
  <si>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</si>
  <si>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</si>
  <si>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</si>
  <si>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</si>
  <si>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</si>
  <si>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</si>
  <si>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</si>
  <si>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</si>
  <si>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</si>
  <si>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</si>
  <si>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</si>
  <si>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</si>
  <si>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</si>
  <si>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</si>
  <si>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</si>
  <si>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</si>
  <si>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</si>
  <si>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</si>
  <si>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</si>
  <si>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</si>
  <si>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</si>
  <si>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</si>
  <si>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</si>
  <si>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</si>
  <si>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</si>
  <si>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</si>
  <si>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</si>
  <si>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</si>
  <si>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</si>
  <si>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</si>
  <si>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</si>
  <si>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</si>
  <si>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</si>
  <si>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</si>
  <si>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</si>
  <si>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</si>
  <si>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</si>
  <si>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</si>
  <si>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</si>
  <si>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</si>
  <si>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</si>
  <si>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</si>
  <si>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</si>
  <si>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</si>
  <si>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</si>
  <si>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</si>
  <si>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</si>
  <si>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</si>
  <si>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</si>
  <si>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</si>
  <si>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</si>
  <si>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</si>
  <si>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</si>
  <si>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</si>
  <si>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</si>
  <si>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</si>
  <si>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</si>
  <si>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</si>
  <si>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</si>
  <si>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</si>
  <si>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</si>
  <si>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</si>
  <si>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</si>
  <si>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</si>
  <si>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</si>
  <si>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</si>
  <si>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</si>
  <si>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</si>
  <si>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</si>
  <si>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</si>
  <si>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</si>
  <si>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</si>
  <si>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</si>
  <si>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</si>
  <si>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</si>
  <si>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</si>
  <si>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</si>
  <si>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</si>
  <si>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</si>
  <si>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</si>
  <si>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</si>
  <si>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</si>
  <si>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</si>
  <si>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</si>
  <si>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</si>
  <si>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</si>
  <si>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</si>
  <si>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</si>
  <si>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</si>
  <si>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</si>
  <si>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</si>
  <si>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</si>
  <si>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</si>
  <si>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</si>
  <si>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</si>
  <si>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</si>
  <si>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</si>
  <si>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</si>
  <si>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</si>
  <si>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</si>
  <si>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</si>
  <si>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</si>
  <si>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</si>
  <si>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</si>
  <si>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</si>
  <si>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</si>
  <si>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</si>
  <si>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</si>
  <si>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</si>
  <si>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</si>
  <si>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</si>
  <si>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</si>
  <si>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</si>
  <si>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</si>
  <si>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</si>
  <si>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</si>
  <si>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</si>
  <si>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</si>
  <si>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</si>
  <si>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</si>
  <si>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</si>
  <si>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</si>
  <si>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</si>
  <si>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</si>
  <si>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</si>
  <si>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</si>
  <si>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</si>
  <si>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</si>
  <si>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</si>
  <si>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</si>
  <si>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</si>
  <si>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</si>
  <si>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</si>
  <si>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</si>
  <si>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</si>
  <si>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</si>
  <si>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</si>
  <si>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</si>
  <si>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</si>
  <si>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</si>
  <si>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</si>
  <si>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</si>
  <si>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</si>
  <si>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</si>
  <si>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</si>
  <si>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</si>
  <si>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</si>
  <si>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</si>
  <si>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</si>
  <si>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</si>
  <si>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</si>
  <si>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</si>
  <si>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</si>
  <si>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</si>
  <si>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</si>
  <si>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</si>
  <si>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</si>
  <si>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</si>
  <si>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</si>
  <si>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</si>
  <si>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</si>
  <si>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</si>
  <si>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</si>
  <si>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</si>
  <si>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</si>
  <si>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</si>
  <si>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</si>
  <si>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</si>
  <si>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</si>
  <si>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</si>
  <si>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</si>
  <si>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</si>
  <si>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</si>
  <si>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</si>
  <si>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</si>
  <si>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</si>
  <si>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</si>
  <si>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</si>
  <si>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</si>
  <si>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</si>
  <si>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</si>
  <si>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</si>
  <si>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</si>
  <si>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</si>
  <si>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</si>
  <si>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</si>
  <si>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</si>
  <si>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</si>
  <si>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</si>
  <si>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</si>
  <si>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</si>
  <si>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</si>
  <si>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</si>
  <si>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</si>
  <si>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</si>
  <si>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</si>
  <si>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</si>
  <si>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</si>
  <si>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</si>
  <si>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</si>
  <si>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</si>
  <si>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</si>
  <si>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</si>
  <si>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</si>
  <si>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</si>
  <si>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</si>
  <si>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</si>
  <si>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</si>
  <si>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</si>
  <si>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</si>
  <si>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</si>
  <si>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</si>
  <si>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</si>
  <si>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</si>
  <si>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</si>
  <si>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</si>
  <si>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</si>
  <si>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</si>
  <si>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</si>
  <si>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</si>
  <si>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</si>
  <si>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</si>
  <si>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</si>
  <si>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</si>
  <si>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</si>
  <si>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</si>
  <si>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</si>
  <si>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</si>
  <si>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</si>
  <si>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</si>
  <si>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</si>
  <si>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</si>
  <si>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</si>
  <si>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</si>
  <si>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</si>
  <si>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</si>
  <si>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</si>
  <si>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</si>
  <si>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</si>
  <si>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</si>
  <si>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</si>
  <si>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</si>
  <si>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</si>
  <si>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</si>
  <si>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</si>
  <si>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</si>
  <si>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</si>
  <si>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</si>
  <si>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</si>
  <si>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</si>
  <si>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</si>
  <si>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</si>
  <si>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</si>
  <si>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</si>
  <si>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</si>
  <si>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</si>
  <si>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</si>
  <si>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</si>
  <si>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</si>
  <si>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</si>
  <si>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</si>
  <si>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</si>
  <si>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</si>
  <si>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</si>
  <si>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</si>
  <si>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</si>
  <si>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</si>
  <si>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</si>
  <si>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</si>
  <si>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</si>
  <si>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</si>
  <si>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</si>
  <si>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</si>
  <si>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</si>
  <si>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</si>
  <si>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</si>
  <si>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</si>
  <si>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</si>
  <si>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</si>
  <si>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</si>
  <si>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</si>
  <si>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</si>
  <si>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</si>
  <si>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</si>
  <si>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</si>
  <si>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</si>
  <si>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</si>
  <si>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</si>
  <si>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</si>
  <si>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</si>
  <si>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</si>
  <si>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</si>
  <si>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</si>
  <si>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</si>
  <si>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</si>
  <si>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</si>
  <si>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</si>
  <si>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</si>
  <si>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</si>
  <si>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</si>
  <si>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</si>
  <si>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</si>
  <si>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</si>
  <si>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</si>
  <si>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</si>
  <si>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</si>
  <si>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</si>
  <si>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</si>
  <si>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</si>
  <si>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</si>
  <si>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</si>
  <si>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</si>
  <si>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</si>
  <si>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</si>
  <si>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</si>
  <si>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</si>
  <si>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</si>
  <si>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</si>
  <si>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</si>
  <si>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</si>
  <si>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</si>
  <si>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</si>
  <si>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</si>
  <si>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</si>
  <si>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</si>
  <si>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</si>
  <si>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</si>
  <si>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</si>
  <si>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</si>
  <si>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</si>
  <si>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</si>
  <si>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</si>
  <si>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</si>
  <si>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</si>
  <si>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</si>
  <si>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</si>
  <si>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</si>
  <si>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</si>
  <si>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</si>
  <si>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</si>
  <si>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</si>
  <si>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</si>
  <si>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</si>
  <si>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</si>
  <si>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</si>
  <si>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</si>
  <si>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</si>
  <si>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</si>
  <si>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</si>
  <si>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</si>
  <si>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</si>
  <si>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</si>
  <si>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</si>
  <si>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</si>
  <si>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</si>
  <si>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</si>
  <si>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</si>
  <si>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</si>
  <si>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</si>
  <si>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</si>
  <si>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</si>
  <si>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</si>
  <si>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</si>
  <si>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</si>
  <si>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</si>
  <si>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</si>
  <si>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</si>
  <si>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</si>
  <si>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</si>
  <si>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</si>
  <si>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</si>
  <si>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</si>
  <si>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</si>
  <si>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</si>
  <si>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</si>
  <si>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</si>
  <si>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</si>
  <si>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</si>
  <si>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</si>
  <si>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</si>
  <si>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</si>
  <si>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</si>
  <si>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</si>
  <si>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</si>
  <si>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</si>
  <si>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</si>
  <si>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</si>
  <si>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</si>
  <si>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</si>
  <si>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</si>
  <si>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</si>
  <si>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</si>
  <si>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</si>
  <si>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</si>
  <si>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</si>
  <si>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</si>
  <si>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</si>
  <si>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</si>
  <si>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</si>
  <si>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</si>
  <si>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</si>
  <si>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</si>
  <si>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</si>
  <si>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</si>
  <si>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</si>
  <si>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</si>
  <si>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</si>
  <si>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</si>
  <si>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</si>
  <si>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</si>
  <si>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</si>
  <si>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</si>
  <si>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</si>
  <si>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</si>
  <si>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</si>
  <si>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</si>
  <si>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</si>
  <si>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</si>
  <si>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</si>
  <si>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</si>
  <si>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</si>
  <si>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</si>
  <si>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</si>
  <si>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</si>
  <si>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</si>
  <si>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</si>
  <si>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</si>
  <si>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</si>
  <si>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</si>
  <si>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</si>
  <si>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</si>
  <si>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</si>
  <si>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</si>
  <si>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</si>
  <si>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</si>
  <si>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</si>
  <si>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</si>
  <si>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</si>
  <si>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</si>
  <si>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</si>
  <si>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</si>
  <si>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</si>
  <si>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</si>
  <si>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</si>
  <si>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</si>
  <si>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</si>
  <si>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</si>
  <si>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</si>
  <si>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</si>
  <si>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</si>
  <si>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</si>
  <si>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</si>
  <si>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</si>
  <si>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</si>
  <si>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</si>
  <si>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</si>
  <si>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</si>
  <si>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</si>
  <si>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</si>
  <si>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</si>
  <si>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</si>
  <si>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</si>
  <si>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</si>
  <si>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</si>
  <si>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</si>
  <si>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</si>
  <si>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</si>
  <si>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</si>
  <si>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</si>
  <si>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</si>
  <si>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</si>
  <si>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</si>
  <si>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</si>
  <si>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</si>
  <si>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</si>
  <si>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</si>
  <si>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</si>
  <si>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</si>
  <si>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</si>
  <si>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</si>
  <si>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</si>
  <si>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</si>
  <si>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</si>
  <si>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</si>
  <si>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</si>
  <si>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</si>
  <si>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</si>
  <si>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</si>
  <si>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</si>
  <si>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</si>
  <si>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</si>
  <si>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</si>
  <si>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</si>
  <si>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</si>
  <si>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</si>
  <si>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</si>
  <si>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</si>
  <si>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</si>
  <si>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</si>
  <si>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</si>
  <si>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</si>
  <si>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</si>
  <si>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</si>
  <si>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</si>
  <si>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</si>
  <si>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</si>
  <si>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</si>
  <si>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</si>
  <si>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</si>
  <si>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</si>
  <si>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</si>
  <si>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</si>
  <si>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</si>
  <si>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</si>
  <si>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</si>
  <si>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</si>
  <si>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</si>
  <si>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</si>
  <si>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</si>
  <si>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</si>
  <si>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</si>
  <si>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</si>
  <si>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</si>
  <si>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</si>
  <si>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</si>
  <si>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</si>
  <si>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</si>
  <si>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</si>
  <si>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</si>
  <si>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</si>
  <si>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</si>
  <si>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</si>
  <si>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</si>
  <si>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</si>
  <si>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</si>
  <si>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</si>
  <si>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</si>
  <si>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</si>
  <si>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</si>
  <si>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</si>
  <si>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</si>
  <si>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</si>
  <si>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</si>
  <si>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</si>
  <si>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</si>
  <si>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</si>
  <si>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</si>
  <si>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</si>
  <si>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</si>
  <si>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</si>
  <si>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</si>
  <si>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</si>
  <si>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</si>
  <si>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</si>
  <si>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</si>
  <si>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</si>
  <si>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</si>
  <si>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</si>
  <si>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</si>
  <si>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</si>
  <si>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</si>
  <si>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</si>
  <si>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</si>
  <si>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</si>
  <si>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</si>
  <si>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</si>
  <si>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</si>
  <si>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</si>
  <si>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</si>
  <si>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</si>
  <si>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</si>
  <si>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</si>
  <si>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</si>
  <si>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</si>
  <si>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</si>
  <si>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</si>
  <si>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</si>
  <si>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</si>
  <si>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</si>
  <si>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</si>
  <si>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</si>
  <si>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</si>
  <si>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</si>
  <si>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</si>
  <si>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</si>
  <si>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</si>
  <si>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</si>
  <si>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</si>
  <si>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</si>
  <si>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</si>
  <si>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</si>
  <si>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</si>
  <si>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</si>
  <si>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</si>
  <si>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</si>
  <si>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</si>
  <si>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</si>
  <si>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</si>
  <si>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</si>
  <si>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</si>
  <si>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</si>
  <si>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</si>
  <si>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</si>
  <si>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</si>
  <si>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</si>
  <si>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</si>
  <si>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</si>
  <si>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</si>
  <si>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</si>
  <si>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</si>
  <si>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</si>
  <si>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</si>
  <si>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</si>
  <si>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</si>
  <si>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</si>
  <si>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</si>
  <si>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</si>
  <si>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</si>
  <si>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</si>
  <si>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</si>
  <si>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</si>
  <si>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</si>
  <si>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</si>
  <si>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</si>
  <si>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</si>
  <si>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</si>
  <si>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</si>
  <si>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</si>
  <si>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</si>
  <si>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</si>
  <si>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</si>
  <si>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</si>
  <si>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</si>
  <si>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</si>
  <si>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</si>
  <si>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</si>
  <si>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</si>
  <si>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</si>
  <si>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</si>
  <si>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</si>
  <si>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</si>
  <si>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</si>
  <si>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</si>
  <si>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</si>
  <si>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</si>
  <si>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</si>
  <si>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</si>
  <si>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</si>
  <si>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</si>
  <si>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</si>
  <si>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</si>
  <si>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</si>
  <si>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</si>
  <si>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</si>
  <si>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</si>
  <si>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</si>
  <si>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</si>
  <si>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</si>
  <si>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</si>
  <si>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</si>
  <si>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</si>
  <si>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</si>
  <si>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</si>
  <si>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</si>
  <si>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</si>
  <si>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</si>
  <si>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</si>
  <si>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</si>
  <si>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</si>
  <si>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</si>
  <si>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</si>
  <si>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</si>
  <si>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</si>
  <si>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</si>
  <si>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</si>
  <si>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</si>
  <si>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</si>
  <si>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</si>
  <si>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</si>
  <si>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</si>
  <si>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</si>
  <si>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</si>
  <si>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</si>
  <si>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</si>
  <si>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</si>
  <si>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</si>
  <si>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</si>
  <si>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</si>
  <si>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</si>
  <si>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</si>
  <si>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</si>
  <si>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</si>
  <si>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</si>
  <si>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</si>
  <si>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</si>
  <si>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</si>
  <si>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</si>
  <si>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</si>
  <si>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</si>
  <si>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</si>
  <si>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</si>
  <si>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</si>
  <si>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</si>
  <si>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</si>
  <si>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</si>
  <si>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</si>
  <si>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</si>
  <si>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</si>
  <si>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</si>
  <si>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</si>
  <si>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</si>
  <si>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</si>
  <si>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</si>
  <si>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</si>
  <si>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</si>
  <si>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</si>
  <si>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</si>
  <si>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</si>
  <si>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</si>
  <si>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</si>
  <si>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</si>
  <si>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</si>
  <si>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</si>
  <si>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</si>
  <si>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</si>
  <si>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</si>
  <si>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</si>
  <si>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</si>
  <si>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</si>
  <si>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</si>
  <si>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</si>
  <si>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</si>
  <si>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</si>
  <si>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</si>
  <si>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</si>
  <si>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</si>
  <si>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</si>
  <si>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</si>
  <si>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</si>
  <si>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</si>
  <si>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</si>
  <si>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</si>
  <si>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</si>
  <si>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</si>
  <si>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</si>
  <si>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</si>
  <si>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</si>
  <si>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</si>
  <si>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</si>
  <si>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</si>
  <si>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</si>
  <si>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</si>
  <si>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</si>
  <si>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</si>
  <si>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</si>
  <si>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</si>
  <si>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</si>
  <si>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</si>
  <si>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</si>
  <si>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</si>
  <si>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</si>
  <si>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</si>
  <si>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</si>
  <si>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</si>
  <si>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</si>
  <si>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</si>
  <si>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</si>
  <si>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</si>
  <si>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</si>
  <si>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</si>
  <si>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</si>
  <si>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</si>
  <si>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</si>
  <si>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</si>
  <si>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</si>
  <si>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</si>
  <si>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</si>
  <si>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</si>
  <si>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</si>
  <si>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</si>
  <si>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</si>
  <si>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</si>
  <si>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</si>
  <si>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</si>
  <si>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</si>
  <si>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</si>
  <si>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</si>
  <si>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</si>
  <si>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</si>
  <si>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</si>
  <si>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</si>
  <si>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</si>
  <si>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</si>
  <si>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</si>
  <si>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</si>
  <si>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</si>
  <si>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</si>
  <si>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</si>
  <si>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</si>
  <si>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</si>
  <si>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</si>
  <si>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</si>
  <si>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</si>
  <si>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</si>
  <si>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</si>
  <si>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</si>
  <si>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</si>
  <si>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</si>
  <si>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</si>
  <si>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</si>
  <si>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</si>
  <si>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</si>
  <si>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</si>
  <si>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</si>
  <si>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</si>
  <si>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</si>
  <si>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</si>
  <si>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</si>
  <si>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</si>
  <si>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</si>
  <si>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</si>
  <si>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</si>
  <si>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</si>
  <si>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</si>
  <si>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</si>
  <si>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</si>
  <si>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</si>
  <si>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</si>
  <si>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</si>
  <si>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</si>
  <si>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</si>
  <si>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</si>
  <si>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</si>
  <si>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</si>
  <si>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</si>
  <si>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</si>
  <si>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</si>
  <si>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</si>
  <si>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</si>
  <si>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</si>
  <si>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</si>
  <si>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</si>
  <si>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</si>
  <si>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</si>
  <si>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</si>
  <si>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</si>
  <si>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</si>
  <si>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</si>
  <si>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</si>
  <si>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</si>
  <si>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</si>
  <si>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</si>
  <si>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</si>
  <si>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</si>
  <si>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</si>
  <si>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</si>
  <si>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</si>
  <si>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</si>
  <si>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</si>
  <si>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</si>
  <si>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</si>
  <si>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</si>
  <si>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</si>
  <si>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</si>
  <si>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</si>
  <si>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</si>
  <si>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</si>
  <si>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</si>
  <si>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</si>
  <si>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</si>
  <si>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</si>
  <si>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</si>
  <si>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</si>
  <si>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</si>
  <si>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</si>
  <si>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</si>
  <si>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</si>
  <si>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</si>
  <si>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</si>
  <si>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</si>
  <si>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</si>
  <si>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</si>
  <si>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</si>
  <si>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</si>
  <si>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</si>
  <si>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</si>
  <si>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</si>
  <si>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</si>
  <si>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</si>
  <si>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</si>
  <si>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</si>
  <si>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</si>
  <si>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</si>
  <si>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</si>
  <si>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</si>
  <si>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</si>
  <si>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</si>
  <si>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</si>
  <si>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</si>
  <si>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</si>
  <si>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</si>
  <si>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</si>
  <si>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</si>
  <si>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</si>
  <si>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</si>
  <si>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</si>
  <si>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</si>
  <si>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</si>
  <si>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</si>
  <si>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</si>
  <si>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</si>
  <si>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</si>
  <si>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</si>
  <si>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</si>
  <si>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</si>
  <si>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</si>
  <si>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</si>
  <si>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</si>
  <si>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</si>
  <si>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</si>
  <si>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</si>
  <si>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</si>
  <si>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</si>
  <si>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</si>
  <si>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</si>
  <si>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</si>
  <si>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</si>
  <si>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</si>
  <si>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</si>
  <si>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</si>
  <si>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</si>
  <si>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</si>
  <si>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</si>
  <si>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</si>
  <si>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</si>
  <si>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</si>
  <si>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</si>
  <si>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</si>
  <si>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</si>
  <si>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</si>
  <si>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</si>
  <si>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</si>
  <si>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</si>
  <si>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</si>
  <si>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</si>
  <si>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</si>
  <si>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</si>
  <si>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</si>
  <si>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</si>
  <si>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</si>
  <si>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</si>
  <si>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</si>
  <si>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</si>
  <si>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</si>
  <si>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</si>
  <si>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</si>
  <si>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</si>
  <si>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</si>
  <si>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</si>
  <si>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</si>
  <si>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</si>
  <si>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</si>
  <si>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</si>
  <si>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</si>
  <si>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</si>
  <si>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</si>
  <si>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</si>
  <si>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</si>
  <si>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</si>
  <si>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</si>
  <si>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</si>
  <si>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</si>
  <si>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</si>
  <si>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</si>
  <si>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</si>
  <si>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</si>
  <si>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</si>
  <si>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</si>
  <si>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</si>
  <si>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</si>
  <si>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</si>
  <si>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</si>
  <si>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</si>
  <si>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</si>
  <si>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</si>
  <si>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</si>
  <si>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</si>
  <si>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</si>
  <si>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</si>
  <si>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</si>
  <si>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</si>
  <si>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</si>
  <si>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</si>
  <si>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</si>
  <si>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</si>
  <si>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</si>
  <si>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</si>
  <si>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</si>
  <si>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</si>
  <si>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</si>
  <si>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</si>
  <si>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</si>
  <si>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</si>
  <si>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</si>
  <si>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</si>
  <si>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</si>
  <si>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</si>
  <si>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</si>
  <si>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</si>
  <si>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</si>
  <si>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</si>
  <si>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</si>
  <si>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</si>
  <si>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</si>
  <si>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</si>
  <si>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</si>
  <si>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</si>
  <si>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</si>
  <si>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</si>
  <si>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</si>
  <si>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</si>
  <si>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</si>
  <si>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</si>
  <si>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</si>
  <si>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</si>
  <si>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</si>
  <si>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</si>
  <si>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</si>
  <si>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</si>
  <si>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</si>
  <si>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</si>
  <si>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</si>
  <si>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</si>
  <si>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</si>
  <si>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</si>
  <si>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</si>
  <si>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</si>
  <si>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</si>
  <si>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</si>
  <si>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</si>
  <si>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</si>
  <si>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</si>
  <si>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</si>
  <si>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</si>
  <si>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</si>
  <si>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</si>
  <si>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</si>
  <si>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</si>
  <si>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</si>
  <si>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</si>
  <si>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</si>
  <si>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</si>
  <si>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</si>
  <si>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</si>
  <si>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</si>
  <si>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</si>
  <si>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</si>
  <si>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</si>
  <si>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</si>
  <si>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</si>
  <si>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</si>
  <si>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</si>
  <si>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</si>
  <si>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</si>
  <si>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</si>
  <si>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</si>
  <si>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</si>
  <si>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</si>
  <si>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</si>
  <si>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</si>
  <si>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</si>
  <si>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</si>
  <si>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</si>
  <si>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</si>
  <si>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</si>
  <si>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</si>
  <si>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</si>
  <si>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</si>
  <si>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</si>
  <si>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</si>
  <si>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</si>
  <si>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</si>
  <si>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</si>
  <si>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</si>
  <si>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</si>
  <si>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</si>
  <si>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</si>
  <si>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</si>
  <si>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</si>
  <si>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</si>
  <si>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</si>
  <si>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</si>
  <si>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</si>
  <si>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</si>
  <si>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</si>
  <si>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</si>
  <si>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</si>
  <si>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</si>
  <si>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</si>
  <si>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</si>
  <si>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</si>
  <si>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</si>
  <si>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</si>
  <si>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</si>
  <si>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</si>
  <si>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</si>
  <si>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</si>
  <si>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</si>
  <si>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</si>
  <si>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</si>
  <si>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</si>
  <si>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</si>
  <si>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</si>
  <si>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</si>
  <si>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</si>
  <si>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</si>
  <si>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</si>
  <si>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</si>
  <si>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</si>
  <si>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</si>
  <si>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</si>
  <si>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</si>
  <si>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</si>
  <si>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</si>
  <si>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</si>
  <si>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</si>
  <si>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</si>
  <si>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</si>
  <si>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</si>
  <si>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</si>
  <si>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</si>
  <si>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</si>
  <si>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</si>
  <si>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</si>
  <si>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</si>
  <si>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</si>
  <si>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</si>
  <si>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</si>
  <si>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</si>
  <si>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</si>
  <si>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</si>
  <si>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</si>
  <si>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</si>
  <si>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</si>
  <si>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</si>
  <si>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</si>
  <si>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</si>
  <si>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</si>
  <si>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</si>
  <si>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</si>
  <si>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</si>
  <si>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</si>
  <si>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</si>
  <si>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</si>
  <si>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</si>
  <si>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</si>
  <si>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</si>
  <si>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</si>
  <si>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</si>
  <si>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</si>
  <si>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</si>
  <si>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</si>
  <si>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</si>
  <si>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</si>
  <si>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</si>
  <si>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</si>
  <si>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</si>
  <si>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</si>
  <si>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</si>
  <si>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</si>
  <si>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</si>
  <si>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</si>
  <si>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</si>
  <si>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</si>
  <si>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</si>
  <si>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</si>
  <si>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</si>
  <si>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</si>
  <si>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</si>
  <si>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</si>
  <si>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</si>
  <si>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</si>
  <si>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</si>
  <si>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</si>
  <si>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</si>
  <si>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</si>
  <si>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</si>
  <si>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</si>
  <si>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</si>
  <si>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</si>
  <si>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</si>
  <si>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</si>
  <si>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</si>
  <si>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</si>
  <si>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</si>
  <si>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</si>
  <si>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</si>
  <si>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</si>
  <si>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</si>
  <si>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</si>
  <si>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</si>
  <si>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</si>
  <si>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</si>
  <si>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</si>
  <si>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</si>
  <si>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</si>
  <si>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</si>
  <si>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</si>
  <si>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</si>
  <si>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</si>
  <si>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</si>
  <si>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</si>
  <si>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</si>
  <si>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</si>
  <si>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</si>
  <si>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</si>
  <si>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</si>
  <si>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</si>
  <si>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</si>
  <si>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</si>
  <si>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</si>
  <si>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</si>
  <si>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</si>
  <si>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</si>
  <si>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</si>
  <si>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</si>
  <si>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</si>
  <si>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</si>
  <si>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</si>
  <si>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</si>
  <si>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</si>
  <si>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</si>
  <si>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</si>
  <si>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</si>
  <si>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</si>
  <si>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</si>
  <si>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</si>
  <si>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</si>
  <si>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</si>
  <si>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</si>
  <si>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</si>
  <si>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</si>
  <si>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</si>
  <si>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</si>
  <si>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</si>
  <si>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</si>
  <si>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</si>
  <si>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</si>
  <si>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</si>
  <si>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</si>
  <si>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</si>
  <si>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</si>
  <si>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</si>
  <si>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</si>
  <si>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</si>
  <si>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</si>
  <si>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</si>
  <si>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</si>
  <si>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</si>
  <si>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</si>
  <si>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</si>
  <si>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</si>
  <si>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</si>
  <si>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</si>
  <si>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</si>
  <si>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</si>
  <si>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</si>
  <si>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</si>
  <si>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</si>
  <si>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</si>
  <si>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</si>
  <si>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</si>
  <si>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</si>
  <si>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</si>
  <si>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</si>
  <si>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</si>
  <si>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</si>
  <si>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</si>
  <si>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</si>
  <si>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</si>
  <si>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</si>
  <si>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</si>
  <si>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</si>
  <si>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</si>
  <si>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</si>
  <si>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</si>
  <si>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</si>
  <si>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</si>
  <si>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</si>
  <si>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</si>
  <si>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</si>
  <si>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</si>
  <si>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</si>
  <si>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</si>
  <si>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</si>
  <si>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</si>
  <si>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</si>
  <si>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</si>
  <si>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</si>
  <si>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</si>
  <si>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</si>
  <si>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</si>
  <si>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</si>
  <si>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</si>
  <si>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</si>
  <si>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</si>
  <si>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</si>
  <si>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</si>
  <si>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</si>
  <si>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</si>
  <si>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</si>
  <si>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</si>
  <si>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</si>
  <si>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</si>
  <si>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</si>
  <si>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</si>
  <si>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</si>
  <si>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</si>
  <si>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</si>
  <si>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</si>
  <si>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</si>
  <si>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</si>
  <si>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</si>
  <si>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</si>
  <si>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</si>
  <si>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</si>
  <si>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</si>
  <si>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</si>
  <si>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</si>
  <si>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</si>
  <si>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</si>
  <si>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</si>
  <si>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</si>
  <si>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</si>
  <si>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</si>
  <si>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</si>
  <si>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</si>
  <si>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</si>
  <si>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</si>
  <si>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</si>
  <si>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</si>
  <si>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</si>
  <si>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</si>
  <si>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</si>
  <si>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</si>
  <si>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</si>
  <si>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</si>
  <si>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</si>
  <si>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</si>
  <si>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</si>
  <si>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</si>
  <si>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</si>
  <si>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</si>
  <si>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</si>
  <si>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</si>
  <si>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</si>
  <si>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</si>
  <si>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</si>
  <si>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</si>
  <si>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</si>
  <si>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</si>
  <si>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</si>
  <si>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</si>
  <si>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</si>
  <si>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</si>
  <si>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</si>
  <si>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</si>
  <si>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</si>
  <si>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</si>
  <si>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</si>
  <si>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</si>
  <si>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</si>
  <si>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</si>
  <si>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</si>
  <si>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</si>
  <si>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</si>
  <si>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</si>
  <si>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</si>
  <si>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</si>
  <si>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</si>
  <si>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</si>
  <si>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</si>
  <si>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</si>
  <si>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</si>
  <si>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</si>
  <si>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</si>
  <si>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</si>
  <si>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</si>
  <si>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</si>
  <si>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</si>
  <si>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</si>
  <si>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</si>
  <si>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</si>
  <si>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</si>
  <si>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</si>
  <si>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</si>
  <si>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</si>
  <si>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</si>
  <si>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</si>
  <si>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</si>
  <si>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</si>
  <si>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</si>
  <si>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</si>
  <si>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</si>
  <si>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</si>
  <si>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</si>
  <si>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</si>
  <si>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</si>
  <si>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</si>
  <si>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</si>
  <si>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</si>
  <si>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</si>
  <si>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</si>
  <si>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</si>
  <si>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</si>
  <si>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</si>
  <si>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</si>
  <si>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</si>
  <si>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</si>
  <si>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</si>
  <si>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</si>
  <si>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</si>
  <si>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</si>
  <si>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</si>
  <si>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</si>
  <si>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</si>
  <si>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</si>
  <si>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</si>
  <si>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</si>
  <si>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</si>
  <si>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</si>
  <si>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</si>
  <si>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</si>
  <si>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</si>
  <si>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</si>
  <si>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</si>
  <si>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</si>
  <si>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</si>
  <si>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</si>
  <si>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</si>
  <si>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</si>
  <si>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</si>
  <si>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</si>
  <si>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</si>
  <si>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</si>
  <si>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</si>
  <si>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</si>
  <si>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</si>
  <si>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</si>
  <si>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</si>
  <si>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</si>
  <si>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</si>
  <si>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</si>
  <si>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</si>
  <si>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</si>
  <si>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</si>
  <si>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</si>
  <si>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</si>
  <si>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</si>
  <si>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</si>
  <si>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</si>
  <si>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</si>
  <si>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</si>
  <si>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</si>
  <si>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</si>
  <si>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</si>
  <si>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</si>
  <si>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</si>
  <si>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</si>
  <si>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</si>
  <si>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</si>
  <si>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</si>
  <si>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</si>
  <si>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</si>
  <si>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</si>
  <si>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</si>
  <si>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</si>
  <si>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</si>
  <si>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</si>
  <si>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</si>
  <si>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</si>
  <si>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</si>
  <si>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</si>
  <si>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</si>
  <si>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</si>
  <si>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</si>
  <si>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</si>
  <si>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</si>
  <si>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</si>
  <si>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</si>
  <si>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</si>
  <si>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</si>
  <si>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</si>
  <si>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</si>
  <si>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</si>
  <si>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</si>
  <si>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</si>
  <si>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</si>
  <si>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</si>
  <si>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</si>
  <si>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</si>
  <si>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</si>
  <si>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</si>
  <si>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</si>
  <si>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</si>
  <si>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</si>
  <si>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</si>
  <si>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</si>
  <si>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</si>
  <si>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</si>
  <si>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</si>
  <si>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</si>
  <si>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</si>
  <si>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</si>
  <si>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</si>
  <si>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</si>
  <si>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</si>
  <si>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</si>
  <si>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</si>
  <si>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</si>
  <si>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</si>
  <si>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</si>
  <si>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</si>
  <si>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</si>
  <si>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</si>
  <si>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</si>
  <si>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</si>
  <si>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</si>
  <si>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</si>
  <si>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</si>
  <si>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</si>
  <si>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</si>
  <si>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</si>
  <si>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</si>
  <si>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</si>
  <si>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</si>
  <si>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</si>
  <si>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</si>
  <si>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</si>
  <si>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</si>
  <si>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</si>
  <si>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</si>
  <si>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</si>
  <si>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</si>
  <si>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</si>
  <si>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</si>
  <si>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</si>
  <si>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</si>
  <si>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</si>
  <si>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</si>
  <si>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</si>
  <si>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</si>
  <si>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</si>
  <si>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</si>
  <si>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</si>
  <si>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</si>
  <si>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</si>
  <si>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</si>
  <si>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</si>
  <si>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</si>
  <si>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</si>
  <si>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</si>
  <si>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</si>
  <si>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</si>
  <si>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</si>
  <si>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</si>
  <si>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</si>
  <si>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</si>
  <si>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</si>
  <si>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</si>
  <si>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</si>
  <si>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</si>
  <si>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</si>
  <si>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</si>
  <si>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</si>
  <si>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</si>
  <si>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</si>
  <si>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</si>
  <si>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</si>
  <si>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</si>
  <si>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</si>
  <si>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</si>
  <si>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</si>
  <si>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</si>
  <si>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</si>
  <si>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</si>
  <si>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</si>
  <si>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</si>
  <si>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</si>
  <si>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</si>
  <si>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</si>
  <si>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</si>
  <si>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</si>
  <si>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</si>
  <si>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</si>
  <si>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</si>
  <si>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</si>
  <si>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</si>
  <si>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</si>
  <si>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</si>
  <si>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</si>
  <si>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</si>
  <si>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</si>
  <si>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</si>
  <si>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</si>
  <si>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</si>
  <si>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</si>
  <si>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</si>
  <si>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</si>
  <si>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</si>
  <si>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</si>
  <si>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</si>
  <si>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</si>
  <si>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</si>
  <si>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</si>
  <si>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</si>
  <si>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</si>
  <si>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</si>
  <si>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</si>
  <si>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</si>
  <si>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</si>
  <si>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</si>
  <si>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</si>
  <si>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</si>
  <si>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</si>
  <si>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</si>
  <si>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</si>
  <si>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</si>
  <si>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</si>
  <si>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</si>
  <si>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</si>
  <si>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</si>
  <si>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</si>
  <si>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</si>
  <si>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</si>
  <si>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</si>
  <si>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</si>
  <si>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</si>
  <si>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</si>
  <si>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</si>
  <si>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</si>
  <si>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</si>
  <si>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</si>
  <si>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</si>
  <si>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</si>
  <si>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</si>
  <si>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</si>
  <si>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</si>
  <si>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</si>
  <si>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</si>
  <si>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</si>
  <si>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</si>
  <si>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</si>
  <si>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</si>
  <si>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</si>
  <si>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</si>
  <si>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</si>
  <si>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</si>
  <si>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</si>
  <si>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</si>
  <si>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</si>
  <si>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</si>
  <si>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</si>
  <si>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</si>
  <si>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</si>
  <si>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</si>
  <si>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</si>
  <si>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</si>
  <si>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</si>
  <si>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</si>
  <si>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</si>
  <si>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</si>
  <si>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</si>
  <si>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</si>
  <si>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</si>
  <si>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</si>
  <si>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</si>
  <si>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</si>
  <si>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</si>
  <si>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</si>
  <si>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</si>
  <si>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</si>
  <si>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</si>
  <si>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</si>
  <si>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</si>
  <si>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</si>
  <si>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</si>
  <si>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</si>
  <si>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</si>
  <si>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</si>
  <si>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</si>
  <si>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</si>
  <si>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</si>
  <si>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</si>
  <si>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</si>
  <si>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</si>
  <si>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</si>
  <si>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</si>
  <si>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</si>
  <si>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</si>
  <si>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</si>
  <si>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</si>
  <si>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</si>
  <si>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</si>
  <si>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</si>
  <si>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</si>
  <si>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</si>
  <si>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</si>
  <si>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</si>
  <si>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</si>
  <si>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</si>
  <si>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</si>
  <si>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</si>
  <si>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</si>
  <si>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</si>
  <si>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</si>
  <si>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</si>
  <si>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</si>
  <si>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</si>
  <si>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</si>
  <si>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</si>
  <si>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</si>
  <si>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</si>
  <si>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</si>
  <si>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</si>
  <si>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</si>
  <si>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</si>
  <si>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</si>
  <si>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</si>
  <si>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</si>
  <si>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</si>
  <si>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</si>
  <si>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</si>
  <si>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</si>
  <si>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</si>
  <si>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</si>
  <si>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</si>
  <si>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</si>
  <si>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</si>
  <si>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</si>
  <si>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</si>
  <si>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</si>
  <si>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</si>
  <si>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</si>
  <si>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</si>
  <si>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</si>
  <si>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</si>
  <si>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</si>
  <si>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</si>
  <si>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</si>
  <si>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</si>
  <si>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</si>
  <si>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</si>
  <si>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</si>
  <si>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</si>
  <si>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</si>
  <si>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</si>
  <si>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</si>
  <si>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</si>
  <si>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</si>
  <si>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</si>
  <si>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</si>
  <si>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</si>
  <si>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</si>
  <si>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</si>
  <si>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</si>
  <si>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</si>
  <si>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</si>
  <si>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</si>
  <si>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</si>
  <si>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</si>
  <si>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</si>
  <si>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</si>
  <si>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</si>
  <si>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</si>
  <si>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</si>
  <si>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</si>
  <si>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</si>
  <si>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</si>
  <si>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</si>
  <si>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</si>
  <si>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</si>
  <si>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</si>
  <si>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</si>
  <si>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</si>
  <si>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</si>
  <si>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</si>
  <si>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</si>
  <si>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</si>
  <si>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</si>
  <si>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</si>
  <si>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</si>
  <si>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</si>
  <si>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</si>
  <si>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</si>
  <si>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</si>
  <si>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</si>
  <si>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</si>
  <si>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</si>
  <si>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</si>
  <si>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</si>
  <si>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</si>
  <si>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</si>
  <si>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</si>
  <si>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</si>
  <si>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</si>
  <si>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</si>
  <si>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</si>
  <si>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</si>
  <si>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</si>
  <si>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</si>
  <si>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</si>
  <si>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</si>
  <si>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</si>
  <si>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</si>
  <si>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</si>
  <si>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</si>
  <si>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</si>
  <si>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</si>
  <si>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</si>
  <si>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</si>
  <si>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</si>
  <si>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</si>
  <si>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</si>
  <si>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</si>
  <si>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</si>
  <si>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</si>
  <si>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</si>
  <si>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</si>
  <si>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</si>
  <si>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</si>
  <si>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</si>
  <si>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</si>
  <si>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</si>
  <si>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</si>
  <si>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</si>
  <si>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</si>
  <si>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</si>
  <si>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</si>
  <si>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</si>
  <si>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</si>
  <si>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</si>
  <si>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</si>
  <si>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</si>
  <si>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</si>
  <si>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</si>
  <si>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</si>
  <si>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</si>
  <si>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</si>
  <si>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</si>
  <si>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</si>
  <si>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</si>
  <si>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</si>
  <si>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</si>
  <si>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</si>
  <si>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</si>
  <si>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</si>
  <si>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</si>
  <si>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</si>
  <si>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</si>
  <si>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</si>
  <si>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</si>
  <si>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</si>
  <si>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</si>
  <si>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</si>
  <si>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</si>
  <si>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</si>
  <si>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</si>
  <si>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</si>
  <si>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</si>
  <si>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</si>
  <si>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</si>
  <si>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</si>
  <si>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</si>
  <si>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</si>
  <si>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</si>
  <si>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</si>
  <si>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</si>
  <si>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</si>
  <si>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</si>
  <si>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</si>
  <si>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</si>
  <si>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</si>
  <si>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</si>
  <si>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</si>
  <si>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</si>
  <si>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</si>
  <si>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</si>
  <si>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</si>
  <si>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</si>
  <si>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</si>
  <si>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</si>
  <si>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</si>
  <si>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</si>
  <si>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</si>
  <si>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</si>
  <si>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</si>
  <si>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</si>
  <si>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</si>
  <si>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</si>
  <si>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</si>
  <si>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</si>
  <si>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</si>
  <si>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</si>
  <si>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</si>
  <si>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</si>
  <si>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</si>
  <si>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</si>
  <si>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</si>
  <si>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</si>
  <si>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</si>
  <si>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</si>
  <si>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</si>
  <si>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</si>
  <si>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</si>
  <si>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</si>
  <si>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</si>
  <si>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</si>
  <si>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</si>
  <si>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</si>
  <si>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</si>
  <si>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</si>
  <si>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</si>
  <si>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</si>
  <si>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</si>
  <si>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</si>
  <si>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</si>
  <si>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</si>
  <si>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</si>
  <si>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</si>
  <si>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</si>
  <si>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</si>
  <si>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</si>
  <si>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</si>
  <si>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</si>
  <si>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</si>
  <si>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</si>
  <si>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</si>
  <si>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</si>
  <si>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</si>
  <si>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</si>
  <si>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</si>
  <si>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</si>
  <si>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</si>
  <si>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</si>
  <si>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</si>
  <si>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</si>
  <si>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</si>
  <si>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</si>
  <si>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</si>
  <si>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</si>
  <si>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</si>
  <si>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</si>
  <si>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</si>
  <si>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</si>
  <si>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</si>
  <si>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</si>
  <si>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</si>
  <si>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</si>
  <si>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</si>
  <si>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</si>
  <si>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</si>
  <si>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</si>
  <si>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</si>
  <si>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</si>
  <si>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</si>
  <si>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</si>
  <si>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</si>
  <si>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</si>
  <si>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</si>
  <si>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</si>
  <si>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</si>
  <si>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</si>
  <si>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</si>
  <si>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</si>
  <si>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</si>
  <si>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</si>
  <si>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</si>
  <si>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</si>
  <si>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</si>
  <si>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</si>
  <si>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</si>
  <si>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</si>
  <si>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</si>
  <si>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</si>
  <si>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</si>
  <si>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</si>
  <si>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</si>
  <si>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</si>
  <si>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</si>
  <si>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</si>
  <si>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</si>
  <si>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</si>
  <si>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</si>
  <si>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</si>
  <si>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</si>
  <si>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</si>
  <si>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</si>
  <si>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</si>
  <si>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</si>
  <si>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</si>
  <si>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</si>
  <si>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</si>
  <si>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</si>
  <si>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</si>
  <si>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</si>
  <si>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</si>
  <si>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</si>
  <si>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</si>
  <si>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</si>
  <si>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</si>
  <si>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</si>
  <si>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</si>
  <si>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</si>
  <si>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</si>
  <si>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</si>
  <si>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</si>
  <si>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</si>
  <si>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</si>
  <si>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</si>
  <si>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</si>
  <si>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</si>
  <si>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</si>
  <si>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</si>
  <si>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</si>
  <si>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</si>
  <si>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</si>
  <si>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</si>
  <si>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</si>
  <si>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</si>
  <si>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</si>
  <si>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</si>
  <si>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</si>
  <si>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</si>
  <si>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</si>
  <si>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</si>
  <si>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</si>
  <si>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</si>
  <si>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</si>
  <si>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</si>
  <si>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</si>
  <si>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</si>
  <si>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</si>
  <si>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</si>
  <si>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</si>
  <si>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</si>
  <si>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</si>
  <si>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</si>
  <si>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</si>
  <si>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</si>
  <si>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</si>
  <si>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</si>
  <si>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</si>
  <si>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</si>
  <si>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</si>
  <si>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</si>
  <si>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</si>
  <si>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</si>
  <si>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</si>
  <si>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</si>
  <si>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</si>
  <si>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</si>
  <si>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</si>
  <si>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</si>
  <si>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</si>
  <si>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</si>
  <si>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</si>
  <si>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</si>
  <si>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</si>
  <si>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</si>
  <si>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</si>
  <si>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</si>
  <si>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</si>
  <si>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</si>
  <si>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</si>
  <si>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</si>
  <si>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</si>
  <si>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</si>
  <si>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</si>
  <si>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</si>
  <si>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</si>
  <si>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</si>
  <si>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</si>
  <si>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</si>
  <si>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</si>
  <si>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</si>
  <si>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</si>
  <si>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</si>
  <si>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</si>
  <si>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</si>
  <si>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</si>
  <si>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</si>
  <si>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</si>
  <si>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</si>
  <si>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</si>
  <si>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</si>
  <si>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</si>
  <si>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</si>
  <si>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</si>
  <si>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</si>
  <si>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</si>
  <si>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</si>
  <si>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</si>
  <si>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</si>
  <si>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</si>
  <si>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</si>
  <si>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</si>
  <si>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</si>
  <si>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</si>
  <si>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</si>
  <si>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</si>
  <si>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</si>
  <si>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</si>
  <si>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</si>
  <si>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</si>
  <si>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</si>
  <si>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</si>
  <si>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</si>
  <si>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</si>
  <si>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</si>
  <si>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</si>
  <si>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</si>
  <si>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</si>
  <si>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</si>
  <si>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</si>
  <si>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</si>
  <si>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</si>
  <si>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</si>
  <si>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</si>
  <si>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</si>
  <si>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</si>
  <si>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</si>
  <si>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</si>
  <si>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</si>
  <si>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</si>
  <si>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</si>
  <si>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</si>
  <si>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</si>
  <si>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</si>
  <si>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</si>
  <si>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</si>
  <si>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</si>
  <si>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</si>
  <si>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</si>
  <si>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</si>
  <si>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</si>
  <si>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</si>
  <si>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</si>
  <si>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</si>
  <si>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</si>
  <si>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</si>
  <si>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</si>
  <si>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</si>
  <si>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</si>
  <si>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</si>
  <si>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</si>
  <si>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</si>
  <si>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</si>
  <si>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</si>
  <si>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</si>
  <si>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</si>
  <si>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</si>
  <si>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</si>
  <si>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</si>
  <si>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</si>
  <si>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</si>
  <si>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</si>
  <si>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</si>
  <si>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</si>
  <si>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</si>
  <si>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</si>
  <si>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</si>
  <si>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</si>
  <si>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</si>
  <si>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</si>
  <si>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</si>
  <si>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</si>
  <si>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</si>
  <si>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</si>
  <si>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</si>
  <si>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</si>
  <si>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</si>
  <si>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</si>
  <si>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</si>
  <si>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</si>
  <si>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</si>
  <si>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</si>
  <si>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</si>
  <si>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</si>
  <si>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</si>
  <si>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</si>
  <si>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</si>
  <si>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</si>
  <si>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</si>
  <si>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</si>
  <si>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</si>
  <si>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</si>
  <si>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</si>
  <si>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</si>
  <si>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</si>
  <si>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</si>
  <si>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</si>
  <si>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</si>
  <si>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</si>
  <si>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</si>
  <si>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</si>
  <si>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</si>
  <si>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</si>
  <si>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</si>
  <si>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</si>
  <si>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</si>
  <si>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</si>
  <si>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</si>
  <si>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</si>
  <si>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</si>
  <si>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</si>
  <si>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</si>
  <si>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</si>
  <si>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</si>
  <si>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</si>
  <si>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</si>
  <si>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</si>
  <si>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</si>
  <si>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</si>
  <si>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</si>
  <si>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</si>
  <si>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</si>
  <si>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</si>
  <si>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</si>
  <si>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</si>
  <si>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</si>
  <si>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</si>
  <si>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</si>
  <si>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</si>
  <si>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</si>
  <si>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</si>
  <si>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</si>
  <si>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</si>
  <si>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</si>
  <si>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</si>
  <si>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</si>
  <si>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</si>
  <si>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</si>
  <si>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</si>
  <si>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</si>
  <si>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</si>
  <si>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</si>
  <si>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</si>
  <si>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</si>
  <si>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</si>
  <si>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</si>
  <si>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</si>
  <si>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</si>
  <si>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</si>
  <si>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</si>
  <si>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</si>
  <si>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</si>
  <si>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</si>
  <si>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</si>
  <si>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</si>
  <si>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</si>
  <si>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</si>
  <si>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</si>
  <si>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</si>
  <si>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</si>
  <si>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</si>
  <si>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</si>
  <si>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</si>
  <si>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</si>
  <si>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</si>
  <si>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</si>
  <si>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</si>
  <si>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</si>
  <si>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</si>
  <si>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</si>
  <si>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</si>
  <si>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</si>
  <si>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</si>
  <si>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</si>
  <si>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</si>
  <si>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</si>
  <si>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</si>
  <si>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</si>
  <si>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</si>
  <si>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</si>
  <si>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</si>
  <si>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</si>
  <si>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</si>
  <si>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</si>
  <si>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</si>
  <si>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</si>
  <si>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</si>
  <si>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</si>
  <si>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</si>
  <si>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</si>
  <si>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</si>
  <si>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</si>
  <si>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</si>
  <si>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</si>
  <si>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</si>
  <si>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</si>
  <si>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</si>
  <si>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</si>
  <si>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</si>
  <si>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</si>
  <si>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</si>
  <si>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</si>
  <si>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</si>
  <si>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</si>
  <si>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</si>
  <si>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</si>
  <si>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</si>
  <si>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</si>
  <si>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</si>
  <si>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</si>
  <si>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</si>
  <si>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</si>
  <si>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</si>
  <si>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</si>
  <si>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</si>
  <si>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</si>
  <si>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</si>
  <si>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</si>
  <si>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</si>
  <si>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</si>
  <si>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</si>
  <si>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</si>
  <si>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</si>
  <si>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</si>
  <si>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</si>
  <si>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</si>
  <si>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</si>
  <si>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</si>
  <si>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</si>
  <si>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</si>
  <si>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</si>
  <si>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</si>
  <si>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</si>
  <si>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</si>
  <si>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</si>
  <si>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</si>
  <si>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</si>
  <si>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</si>
  <si>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</si>
  <si>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</si>
  <si>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</si>
  <si>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</si>
  <si>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</si>
  <si>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</si>
  <si>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</si>
  <si>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</si>
  <si>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</si>
  <si>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</si>
  <si>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</si>
  <si>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</si>
  <si>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</si>
  <si>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</si>
  <si>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</si>
  <si>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</si>
  <si>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</si>
  <si>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</si>
  <si>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</si>
  <si>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</si>
  <si>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</si>
  <si>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</si>
  <si>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</si>
  <si>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</si>
  <si>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</si>
  <si>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</si>
  <si>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</si>
  <si>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</si>
  <si>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</si>
  <si>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</si>
  <si>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</si>
  <si>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</si>
  <si>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</si>
  <si>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</si>
  <si>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</si>
  <si>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</si>
  <si>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</si>
  <si>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</si>
  <si>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</si>
  <si>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</si>
  <si>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</si>
  <si>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</si>
  <si>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</si>
  <si>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</si>
  <si>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</si>
  <si>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</si>
  <si>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</si>
  <si>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</si>
  <si>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</si>
  <si>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</si>
  <si>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</si>
  <si>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</si>
  <si>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</si>
  <si>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</si>
  <si>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</si>
  <si>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</si>
  <si>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</si>
  <si>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</si>
  <si>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</si>
  <si>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</si>
  <si>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</si>
  <si>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</si>
  <si>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</si>
  <si>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</si>
  <si>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</si>
  <si>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</si>
  <si>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</si>
  <si>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</si>
  <si>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</si>
  <si>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</si>
  <si>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</si>
  <si>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</si>
  <si>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</si>
  <si>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</si>
  <si>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</si>
  <si>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</si>
  <si>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</si>
  <si>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</si>
  <si>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</si>
  <si>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</si>
  <si>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</si>
  <si>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</si>
  <si>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</si>
  <si>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</si>
  <si>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</si>
  <si>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</si>
  <si>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</si>
  <si>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</si>
  <si>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</si>
  <si>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</si>
  <si>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</si>
  <si>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</si>
  <si>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</si>
  <si>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</si>
  <si>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</si>
  <si>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</si>
  <si>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</si>
  <si>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</si>
  <si>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</si>
  <si>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</si>
  <si>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</si>
  <si>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</si>
  <si>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</si>
  <si>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</si>
  <si>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</si>
  <si>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</si>
  <si>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</si>
  <si>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</si>
  <si>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</si>
  <si>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</si>
  <si>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</si>
  <si>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</si>
  <si>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</si>
  <si>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</si>
  <si>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</si>
  <si>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</si>
  <si>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</si>
  <si>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</si>
  <si>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</si>
  <si>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</si>
  <si>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</si>
  <si>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</si>
  <si>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</si>
  <si>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</si>
  <si>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</si>
  <si>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</si>
  <si>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</si>
  <si>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</si>
  <si>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</si>
  <si>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</si>
  <si>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</si>
  <si>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</si>
  <si>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</si>
  <si>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</si>
  <si>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</si>
  <si>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</si>
  <si>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</si>
  <si>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</si>
  <si>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</si>
  <si>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</si>
  <si>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</si>
  <si>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</si>
  <si>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</si>
  <si>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</si>
  <si>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</si>
  <si>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</si>
  <si>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</si>
  <si>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</si>
  <si>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</si>
  <si>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</si>
  <si>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</si>
  <si>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</si>
  <si>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</si>
  <si>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</si>
  <si>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</si>
  <si>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</si>
  <si>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</si>
  <si>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</si>
  <si>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</si>
  <si>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</si>
  <si>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</si>
  <si>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</si>
  <si>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</si>
  <si>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</si>
  <si>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</si>
  <si>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</si>
  <si>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</si>
  <si>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</si>
  <si>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</si>
  <si>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</si>
  <si>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</si>
  <si>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</si>
  <si>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</si>
  <si>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</si>
  <si>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</si>
  <si>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</si>
  <si>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</si>
  <si>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</si>
  <si>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</si>
  <si>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</si>
  <si>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</si>
  <si>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</si>
  <si>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</si>
  <si>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</si>
  <si>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</si>
  <si>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</si>
  <si>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</si>
  <si>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</si>
  <si>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</si>
  <si>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</si>
  <si>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</si>
  <si>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</si>
  <si>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</si>
  <si>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</si>
  <si>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</si>
  <si>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</si>
  <si>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</si>
  <si>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</si>
  <si>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</si>
  <si>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</si>
  <si>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</si>
  <si>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</si>
  <si>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</si>
  <si>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</si>
  <si>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</si>
  <si>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</si>
  <si>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</si>
  <si>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</si>
  <si>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</si>
  <si>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</si>
  <si>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</si>
  <si>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</si>
  <si>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</si>
  <si>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</si>
  <si>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</si>
  <si>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</si>
  <si>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</si>
  <si>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</si>
  <si>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</si>
  <si>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</si>
  <si>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</si>
  <si>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</si>
  <si>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</si>
  <si>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</si>
  <si>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</si>
  <si>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</si>
  <si>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</si>
  <si>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</si>
  <si>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</si>
  <si>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</si>
  <si>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</si>
  <si>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</si>
  <si>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</si>
  <si>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</si>
  <si>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</si>
  <si>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</si>
  <si>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</si>
  <si>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</si>
  <si>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</si>
  <si>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</si>
  <si>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</si>
  <si>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</si>
  <si>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</si>
  <si>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</si>
  <si>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</si>
  <si>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</si>
  <si>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</si>
  <si>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</si>
  <si>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</si>
  <si>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</si>
  <si>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</si>
  <si>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</si>
  <si>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</si>
  <si>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</si>
  <si>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</si>
  <si>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</si>
  <si>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</si>
  <si>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</si>
  <si>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</si>
  <si>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</si>
  <si>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</si>
  <si>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</si>
  <si>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</si>
  <si>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</si>
  <si>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</si>
  <si>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</si>
  <si>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</si>
  <si>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</si>
  <si>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</si>
  <si>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</si>
  <si>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</si>
  <si>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</si>
  <si>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</si>
  <si>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</si>
  <si>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</si>
  <si>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</si>
  <si>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</si>
  <si>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</si>
  <si>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</si>
  <si>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</si>
  <si>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</si>
  <si>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</si>
  <si>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</si>
  <si>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</si>
  <si>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</si>
  <si>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</si>
  <si>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</si>
  <si>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</si>
  <si>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</si>
  <si>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</si>
  <si>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</si>
  <si>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</si>
  <si>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</si>
  <si>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</si>
  <si>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</si>
  <si>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</si>
  <si>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</si>
  <si>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</si>
  <si>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</si>
  <si>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</si>
  <si>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</si>
  <si>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</si>
  <si>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</si>
  <si>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</si>
  <si>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</si>
  <si>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</si>
  <si>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</si>
  <si>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</si>
  <si>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</si>
  <si>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</si>
  <si>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</si>
  <si>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</si>
  <si>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</si>
  <si>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</si>
  <si>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</si>
  <si>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</si>
  <si>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</si>
  <si>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</si>
  <si>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</si>
  <si>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</si>
  <si>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</si>
  <si>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</si>
  <si>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</si>
  <si>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</si>
  <si>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</si>
  <si>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</si>
  <si>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</si>
  <si>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</si>
  <si>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</si>
  <si>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</si>
  <si>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</si>
  <si>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</si>
  <si>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</si>
  <si>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</si>
  <si>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</si>
  <si>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</si>
  <si>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</si>
  <si>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</si>
  <si>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</si>
  <si>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</si>
  <si>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</si>
  <si>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</si>
  <si>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</si>
  <si>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</si>
  <si>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</si>
  <si>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</si>
  <si>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</si>
  <si>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</si>
  <si>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</si>
  <si>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</si>
  <si>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</si>
  <si>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</si>
  <si>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</si>
  <si>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</si>
  <si>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</si>
  <si>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</si>
  <si>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</si>
  <si>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</si>
  <si>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</si>
  <si>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</si>
  <si>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</si>
  <si>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</si>
  <si>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</si>
  <si>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</si>
  <si>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</si>
  <si>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</si>
  <si>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</si>
  <si>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</si>
  <si>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</si>
  <si>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</si>
  <si>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</si>
  <si>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</si>
  <si>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</si>
  <si>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</si>
  <si>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</si>
  <si>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</si>
  <si>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</si>
  <si>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</si>
  <si>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</si>
  <si>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</si>
  <si>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</si>
  <si>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</si>
  <si>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</si>
  <si>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</si>
  <si>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</si>
  <si>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</si>
  <si>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</si>
  <si>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</si>
  <si>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</si>
  <si>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</si>
  <si>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</si>
  <si>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</si>
  <si>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</si>
  <si>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</si>
  <si>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</si>
  <si>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</si>
  <si>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</si>
  <si>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</si>
  <si>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</si>
  <si>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</si>
  <si>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</si>
  <si>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</si>
  <si>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</si>
  <si>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</si>
  <si>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</si>
  <si>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</si>
  <si>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</si>
  <si>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</si>
  <si>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</si>
  <si>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</si>
  <si>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</si>
  <si>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</si>
  <si>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</si>
  <si>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</si>
  <si>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</si>
  <si>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</si>
  <si>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</si>
  <si>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</si>
  <si>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</si>
  <si>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</si>
  <si>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</si>
  <si>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</si>
  <si>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</si>
  <si>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</si>
  <si>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</si>
  <si>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</si>
  <si>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</si>
  <si>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</si>
  <si>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</si>
  <si>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</si>
  <si>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</si>
  <si>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</si>
  <si>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</si>
  <si>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</si>
  <si>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</si>
  <si>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</si>
  <si>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</si>
  <si>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</si>
  <si>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</si>
  <si>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</si>
  <si>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</si>
  <si>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</si>
  <si>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</si>
  <si>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</si>
  <si>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</si>
  <si>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</si>
  <si>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</si>
  <si>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</si>
  <si>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</si>
  <si>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</si>
  <si>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</si>
  <si>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</si>
  <si>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</si>
  <si>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</si>
  <si>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</si>
  <si>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</si>
  <si>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</si>
  <si>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</si>
  <si>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</si>
  <si>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</si>
  <si>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</si>
  <si>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</si>
  <si>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</si>
  <si>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</si>
  <si>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</si>
  <si>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</si>
  <si>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</si>
  <si>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</si>
  <si>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</si>
  <si>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</si>
  <si>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</si>
  <si>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</si>
  <si>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</si>
  <si>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</si>
  <si>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</si>
  <si>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</si>
  <si>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</si>
  <si>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</si>
  <si>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</si>
  <si>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</si>
  <si>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</si>
  <si>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</si>
  <si>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</si>
  <si>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</si>
  <si>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</si>
  <si>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</si>
  <si>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</si>
  <si>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</si>
  <si>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</si>
  <si>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</si>
  <si>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</si>
  <si>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</si>
  <si>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</si>
  <si>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</si>
  <si>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</si>
  <si>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</si>
  <si>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</si>
  <si>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</si>
  <si>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</si>
  <si>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</si>
  <si>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</si>
  <si>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</si>
  <si>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</si>
  <si>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</si>
  <si>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</si>
  <si>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</si>
  <si>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</si>
  <si>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</si>
  <si>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</si>
  <si>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</si>
  <si>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</si>
  <si>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</si>
  <si>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</si>
  <si>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</si>
  <si>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</si>
  <si>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</si>
  <si>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</si>
  <si>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</si>
  <si>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</si>
  <si>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</si>
  <si>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</si>
  <si>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</si>
  <si>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</si>
  <si>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</si>
  <si>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</si>
  <si>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</si>
  <si>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</si>
  <si>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</si>
  <si>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</si>
  <si>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</si>
  <si>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</si>
  <si>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</si>
  <si>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</si>
  <si>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</si>
  <si>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</si>
  <si>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</si>
  <si>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</si>
  <si>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</si>
  <si>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</si>
  <si>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</si>
  <si>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</si>
  <si>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</si>
  <si>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</si>
  <si>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</si>
  <si>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</si>
  <si>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</si>
  <si>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</si>
  <si>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</si>
  <si>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</si>
  <si>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</si>
  <si>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</si>
  <si>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</si>
  <si>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</si>
  <si>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</si>
  <si>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</si>
  <si>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</si>
  <si>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</si>
  <si>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</si>
  <si>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</si>
  <si>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</si>
  <si>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</si>
  <si>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</si>
  <si>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</si>
  <si>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</si>
  <si>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</si>
  <si>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</si>
  <si>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</si>
  <si>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</si>
  <si>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</si>
  <si>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</si>
  <si>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</si>
  <si>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</si>
  <si>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</si>
  <si>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</si>
  <si>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</si>
  <si>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</si>
  <si>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</si>
  <si>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</si>
  <si>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</si>
  <si>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</si>
  <si>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</si>
  <si>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</si>
  <si>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</si>
  <si>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</si>
  <si>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</si>
  <si>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</si>
  <si>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</si>
  <si>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</si>
  <si>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</si>
  <si>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</si>
  <si>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</si>
  <si>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</si>
  <si>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</si>
  <si>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</si>
  <si>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</si>
  <si>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</si>
  <si>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</si>
  <si>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</si>
  <si>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</si>
  <si>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</si>
  <si>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</si>
  <si>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</si>
  <si>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</si>
  <si>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</si>
  <si>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</si>
  <si>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</si>
  <si>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</si>
  <si>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</si>
  <si>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</si>
  <si>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</si>
  <si>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</si>
  <si>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</si>
  <si>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</si>
  <si>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</si>
  <si>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</si>
  <si>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</si>
  <si>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</si>
  <si>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</si>
  <si>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</si>
  <si>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</si>
  <si>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</si>
  <si>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</si>
  <si>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</si>
  <si>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</si>
  <si>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</si>
  <si>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</si>
  <si>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</si>
  <si>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</si>
  <si>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</si>
  <si>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</si>
  <si>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</si>
  <si>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</si>
  <si>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</si>
  <si>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</si>
  <si>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</si>
  <si>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</si>
  <si>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</si>
  <si>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</si>
  <si>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</si>
  <si>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</si>
  <si>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</si>
  <si>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</si>
  <si>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</si>
  <si>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</si>
  <si>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</si>
  <si>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</si>
  <si>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</si>
  <si>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</si>
  <si>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</si>
  <si>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</si>
  <si>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</si>
  <si>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</si>
  <si>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</si>
  <si>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</si>
  <si>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</si>
  <si>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</si>
  <si>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</si>
  <si>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</si>
  <si>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</si>
  <si>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</si>
  <si>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</si>
  <si>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</si>
  <si>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</si>
  <si>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</si>
  <si>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</si>
  <si>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</si>
  <si>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</si>
  <si>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</si>
  <si>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</si>
  <si>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</si>
  <si>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</si>
  <si>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</si>
  <si>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</si>
  <si>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</si>
  <si>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</si>
  <si>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</si>
  <si>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</si>
  <si>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</si>
  <si>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</si>
  <si>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</si>
  <si>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</si>
  <si>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</si>
  <si>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</si>
  <si>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</si>
  <si>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</si>
  <si>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</si>
  <si>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</si>
  <si>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</si>
  <si>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</si>
  <si>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</si>
  <si>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</si>
  <si>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</si>
  <si>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</si>
  <si>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</si>
  <si>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</si>
  <si>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</si>
  <si>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</si>
  <si>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</si>
  <si>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</si>
  <si>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</si>
  <si>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</si>
  <si>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</si>
  <si>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</si>
  <si>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</si>
  <si>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</si>
  <si>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</si>
  <si>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</si>
  <si>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</si>
  <si>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</si>
  <si>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</si>
  <si>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</si>
  <si>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</si>
  <si>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</si>
  <si>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</si>
  <si>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</si>
  <si>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</si>
  <si>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</si>
  <si>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</si>
  <si>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</si>
  <si>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</si>
  <si>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</si>
  <si>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</si>
  <si>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</si>
  <si>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</si>
  <si>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</si>
  <si>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</si>
  <si>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</si>
  <si>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</si>
  <si>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</si>
  <si>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</si>
  <si>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</si>
  <si>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</si>
  <si>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</si>
  <si>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</si>
  <si>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</si>
  <si>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</si>
  <si>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</si>
  <si>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</si>
  <si>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</si>
  <si>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</si>
  <si>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</si>
  <si>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</si>
  <si>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</si>
  <si>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</si>
  <si>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</si>
  <si>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</si>
  <si>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</si>
  <si>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</si>
  <si>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</si>
  <si>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</si>
  <si>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</si>
  <si>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</si>
  <si>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</si>
  <si>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</si>
  <si>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</si>
  <si>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</si>
  <si>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</si>
  <si>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</si>
  <si>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</si>
  <si>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</si>
  <si>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</si>
  <si>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</si>
  <si>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</si>
  <si>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</si>
  <si>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</si>
  <si>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</si>
  <si>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</si>
  <si>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</si>
  <si>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</si>
  <si>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</si>
  <si>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</si>
  <si>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</si>
  <si>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</si>
  <si>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</si>
  <si>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</si>
  <si>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</si>
  <si>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</si>
  <si>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</si>
  <si>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</si>
  <si>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</si>
  <si>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</si>
  <si>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</si>
  <si>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</si>
  <si>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</si>
  <si>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</si>
  <si>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</si>
  <si>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</si>
  <si>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</si>
  <si>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</si>
  <si>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</si>
  <si>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</si>
  <si>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</si>
  <si>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</si>
  <si>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</si>
  <si>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</si>
  <si>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</si>
  <si>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</si>
  <si>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</si>
  <si>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</si>
  <si>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</si>
  <si>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</si>
  <si>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</si>
  <si>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</si>
  <si>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</si>
  <si>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</si>
  <si>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</si>
  <si>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</si>
  <si>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</si>
  <si>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</si>
  <si>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</si>
  <si>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</si>
  <si>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</si>
  <si>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</si>
  <si>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</si>
  <si>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</si>
  <si>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</si>
  <si>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</si>
  <si>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</si>
  <si>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</si>
  <si>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</si>
  <si>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</si>
  <si>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</si>
  <si>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</si>
  <si>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</si>
  <si>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</si>
  <si>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</si>
  <si>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</si>
  <si>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</si>
  <si>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</si>
  <si>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</si>
  <si>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</si>
  <si>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</si>
  <si>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</si>
  <si>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</si>
  <si>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</si>
  <si>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</si>
  <si>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</si>
  <si>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</si>
  <si>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</si>
  <si>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</si>
  <si>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</si>
  <si>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</si>
  <si>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</si>
  <si>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</si>
  <si>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</si>
  <si>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</si>
  <si>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</si>
  <si>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</si>
  <si>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</si>
  <si>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</si>
  <si>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</si>
  <si>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</si>
  <si>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</si>
  <si>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</si>
  <si>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</si>
  <si>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</si>
  <si>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</si>
  <si>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</si>
  <si>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</si>
  <si>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</si>
  <si>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</si>
  <si>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</si>
  <si>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</si>
  <si>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</si>
  <si>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</si>
  <si>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</si>
  <si>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</si>
  <si>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</si>
  <si>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</si>
  <si>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</si>
  <si>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</si>
  <si>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</si>
  <si>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</si>
  <si>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</si>
  <si>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</si>
  <si>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</si>
  <si>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</si>
  <si>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</si>
  <si>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</si>
  <si>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</si>
  <si>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</si>
  <si>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</si>
  <si>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</si>
  <si>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</si>
  <si>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</si>
  <si>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</si>
  <si>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</si>
  <si>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</si>
  <si>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</si>
  <si>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</si>
  <si>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</si>
  <si>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</si>
  <si>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</si>
  <si>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</si>
  <si>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</si>
  <si>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</si>
  <si>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</si>
  <si>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</si>
  <si>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</si>
  <si>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</si>
  <si>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</si>
  <si>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</si>
  <si>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</si>
  <si>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</si>
  <si>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</si>
  <si>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</si>
  <si>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</si>
  <si>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</si>
  <si>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</si>
  <si>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</si>
  <si>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</si>
  <si>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</si>
  <si>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</si>
  <si>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</si>
  <si>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</si>
  <si>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</si>
  <si>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</si>
  <si>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</si>
  <si>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</si>
  <si>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</si>
  <si>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</si>
  <si>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</si>
  <si>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</si>
  <si>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</si>
  <si>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</si>
  <si>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</si>
  <si>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</si>
  <si>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</si>
  <si>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</si>
  <si>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</si>
  <si>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</si>
  <si>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</si>
  <si>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</si>
  <si>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</si>
  <si>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</si>
  <si>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</si>
  <si>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</si>
  <si>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</si>
  <si>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</si>
  <si>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</si>
  <si>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</si>
  <si>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</si>
  <si>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</si>
  <si>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</si>
  <si>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</si>
  <si>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</si>
  <si>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</si>
  <si>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</si>
  <si>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</si>
  <si>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</si>
  <si>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</si>
  <si>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</si>
  <si>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</si>
  <si>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</si>
  <si>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</si>
  <si>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</si>
  <si>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</si>
  <si>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</si>
  <si>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</si>
  <si>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</si>
  <si>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</si>
  <si>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</si>
  <si>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</si>
  <si>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</si>
  <si>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</si>
  <si>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</si>
  <si>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</si>
  <si>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</si>
  <si>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</si>
  <si>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</si>
  <si>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</si>
  <si>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</si>
  <si>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</si>
  <si>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</si>
  <si>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</si>
  <si>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</si>
  <si>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</si>
  <si>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</si>
  <si>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</si>
  <si>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</si>
  <si>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</si>
  <si>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</si>
  <si>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</si>
  <si>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</si>
  <si>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</si>
  <si>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</si>
  <si>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</si>
  <si>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</si>
  <si>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</si>
  <si>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</si>
  <si>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</si>
  <si>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</si>
  <si>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</si>
  <si>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</si>
  <si>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</si>
  <si>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</si>
  <si>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</si>
  <si>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</si>
  <si>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</si>
  <si>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</si>
  <si>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</si>
  <si>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</si>
  <si>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</si>
  <si>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</si>
  <si>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</si>
  <si>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</si>
  <si>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</si>
  <si>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</si>
  <si>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</si>
  <si>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</si>
  <si>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</si>
  <si>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</si>
  <si>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</si>
  <si>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</si>
  <si>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</si>
  <si>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</si>
  <si>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</si>
  <si>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</si>
  <si>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</si>
  <si>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</si>
  <si>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</si>
  <si>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</si>
  <si>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</si>
  <si>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</si>
  <si>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</si>
  <si>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</si>
  <si>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</si>
  <si>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</si>
  <si>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</si>
  <si>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</si>
  <si>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</si>
  <si>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</si>
  <si>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</si>
  <si>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</si>
  <si>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</si>
  <si>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</si>
  <si>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</si>
  <si>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</si>
  <si>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</si>
  <si>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</si>
  <si>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</si>
  <si>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</si>
  <si>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</si>
  <si>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</si>
  <si>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</si>
  <si>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</si>
  <si>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</si>
  <si>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</si>
  <si>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</si>
  <si>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</si>
  <si>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</si>
  <si>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</si>
  <si>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</si>
  <si>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</si>
  <si>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</si>
  <si>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</si>
  <si>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</si>
  <si>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</si>
  <si>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</si>
  <si>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</si>
  <si>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</si>
  <si>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</si>
  <si>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</si>
  <si>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</si>
  <si>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</si>
  <si>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</si>
  <si>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</si>
  <si>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</si>
  <si>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</si>
  <si>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</si>
  <si>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</si>
  <si>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</si>
  <si>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</si>
  <si>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</si>
  <si>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</si>
  <si>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</si>
  <si>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</si>
  <si>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</si>
  <si>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</si>
  <si>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</si>
  <si>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</si>
  <si>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</si>
  <si>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</si>
  <si>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</si>
  <si>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</si>
  <si>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</si>
  <si>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</si>
  <si>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</si>
  <si>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</si>
  <si>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</si>
  <si>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</si>
  <si>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</si>
  <si>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</si>
  <si>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</si>
  <si>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</si>
  <si>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</si>
  <si>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</si>
  <si>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</si>
  <si>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</si>
  <si>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</si>
  <si>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</si>
  <si>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</si>
  <si>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</si>
  <si>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</si>
  <si>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</si>
  <si>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</si>
  <si>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</si>
  <si>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</si>
  <si>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</si>
  <si>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</si>
  <si>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</si>
  <si>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</si>
  <si>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</si>
  <si>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</si>
  <si>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</si>
  <si>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</si>
  <si>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</si>
  <si>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</si>
  <si>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</si>
  <si>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</si>
  <si>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</si>
  <si>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</si>
  <si>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</si>
  <si>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</si>
  <si>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</si>
  <si>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</si>
  <si>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</si>
  <si>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</si>
  <si>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</si>
  <si>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</si>
  <si>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</si>
  <si>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</si>
  <si>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</si>
  <si>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</si>
  <si>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</si>
  <si>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</si>
  <si>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</si>
  <si>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</si>
  <si>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</si>
  <si>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</si>
  <si>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</si>
  <si>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</si>
  <si>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</si>
  <si>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</si>
  <si>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</si>
  <si>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</si>
  <si>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</si>
  <si>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</si>
  <si>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</si>
  <si>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</si>
  <si>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</si>
  <si>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</si>
  <si>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</si>
  <si>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</si>
  <si>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</si>
  <si>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</si>
  <si>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</si>
  <si>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</si>
  <si>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</si>
  <si>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</si>
  <si>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</si>
  <si>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</si>
  <si>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</si>
  <si>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</si>
  <si>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</si>
  <si>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</si>
  <si>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</si>
  <si>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</si>
  <si>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</si>
  <si>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</si>
  <si>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</si>
  <si>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</si>
  <si>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</si>
  <si>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</si>
  <si>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</si>
  <si>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</si>
  <si>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</si>
  <si>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</si>
  <si>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</si>
  <si>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</si>
  <si>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</si>
  <si>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</si>
  <si>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</si>
  <si>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</si>
  <si>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</si>
  <si>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</si>
  <si>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</si>
  <si>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</si>
  <si>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</si>
  <si>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</si>
  <si>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</si>
  <si>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</si>
  <si>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</si>
  <si>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</si>
  <si>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</si>
  <si>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</si>
  <si>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</si>
  <si>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</si>
  <si>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</si>
  <si>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</si>
  <si>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</si>
  <si>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</si>
  <si>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</si>
  <si>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</si>
  <si>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</si>
  <si>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</si>
  <si>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</si>
  <si>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</si>
  <si>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</si>
  <si>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</si>
  <si>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</si>
  <si>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</si>
  <si>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</si>
  <si>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</si>
  <si>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</si>
  <si>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</si>
  <si>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</si>
  <si>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</si>
  <si>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</si>
  <si>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</si>
  <si>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</si>
  <si>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</si>
  <si>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</si>
  <si>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</si>
  <si>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</si>
  <si>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</si>
  <si>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</si>
  <si>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</si>
  <si>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</si>
  <si>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</si>
  <si>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</si>
  <si>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</si>
  <si>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</si>
  <si>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</si>
  <si>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</si>
  <si>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</si>
  <si>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</si>
  <si>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</si>
  <si>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</si>
  <si>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</si>
  <si>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</si>
  <si>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</si>
  <si>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</si>
  <si>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</si>
  <si>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</si>
  <si>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</si>
  <si>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</si>
  <si>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</si>
  <si>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</si>
  <si>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</si>
  <si>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</si>
  <si>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</si>
  <si>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</si>
  <si>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</si>
  <si>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</si>
  <si>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</si>
  <si>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</si>
  <si>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</si>
  <si>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</si>
  <si>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</si>
  <si>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</si>
  <si>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</si>
  <si>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</si>
  <si>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</si>
  <si>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</si>
  <si>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</si>
  <si>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</si>
  <si>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</si>
  <si>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</si>
  <si>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</si>
  <si>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</si>
  <si>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</si>
  <si>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</si>
  <si>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</si>
  <si>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</si>
  <si>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</si>
  <si>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</si>
  <si>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</si>
  <si>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</si>
  <si>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</si>
  <si>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</si>
  <si>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</si>
  <si>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</si>
  <si>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</si>
  <si>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</si>
  <si>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</si>
  <si>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</si>
  <si>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</si>
  <si>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</si>
  <si>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</si>
  <si>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</si>
  <si>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</si>
  <si>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</si>
  <si>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</si>
  <si>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</si>
  <si>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</si>
  <si>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</si>
  <si>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</si>
  <si>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</si>
  <si>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</si>
  <si>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</si>
  <si>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</si>
  <si>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</si>
  <si>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</si>
  <si>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</si>
  <si>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</si>
  <si>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</si>
  <si>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</si>
  <si>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</si>
  <si>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</si>
  <si>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</si>
  <si>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</si>
  <si>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</si>
  <si>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</si>
  <si>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</si>
  <si>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</si>
  <si>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</si>
  <si>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</si>
  <si>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</si>
  <si>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</si>
  <si>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</si>
  <si>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</si>
  <si>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</si>
  <si>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</si>
  <si>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</si>
  <si>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</si>
  <si>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</si>
  <si>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</si>
  <si>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</si>
  <si>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</si>
  <si>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</si>
  <si>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</si>
  <si>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</si>
  <si>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</si>
  <si>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</si>
  <si>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</si>
  <si>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</si>
  <si>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</si>
  <si>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</si>
  <si>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</si>
  <si>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</si>
  <si>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</si>
  <si>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</si>
  <si>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</si>
  <si>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</si>
  <si>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</si>
  <si>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</si>
  <si>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</si>
  <si>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</si>
  <si>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</si>
  <si>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</si>
  <si>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</si>
  <si>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</si>
  <si>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</si>
  <si>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</si>
  <si>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</si>
  <si>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</si>
  <si>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</si>
  <si>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</si>
  <si>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</si>
  <si>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</si>
  <si>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</si>
  <si>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</si>
  <si>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</si>
  <si>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</si>
  <si>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</si>
  <si>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</si>
  <si>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</si>
  <si>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</si>
  <si>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</si>
  <si>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</si>
  <si>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</si>
  <si>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</si>
  <si>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</si>
  <si>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</si>
  <si>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</si>
  <si>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</si>
  <si>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</si>
  <si>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</si>
  <si>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</si>
  <si>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</si>
  <si>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</si>
  <si>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</si>
  <si>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</si>
  <si>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</si>
  <si>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</si>
  <si>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</si>
  <si>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</si>
  <si>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</si>
  <si>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</si>
  <si>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</si>
  <si>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</si>
  <si>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</si>
  <si>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</si>
  <si>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</si>
  <si>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</si>
  <si>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</si>
  <si>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</si>
  <si>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</si>
  <si>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</si>
  <si>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</si>
  <si>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</si>
  <si>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</si>
  <si>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</si>
  <si>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</si>
  <si>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</si>
  <si>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</si>
  <si>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</si>
  <si>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</si>
  <si>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</si>
  <si>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</si>
  <si>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</si>
  <si>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</si>
  <si>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</si>
  <si>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</si>
  <si>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</si>
  <si>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</si>
  <si>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</si>
  <si>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</si>
  <si>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</si>
  <si>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</si>
  <si>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</si>
  <si>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</si>
  <si>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</si>
  <si>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</si>
  <si>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</si>
  <si>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</si>
  <si>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</si>
  <si>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</si>
  <si>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</si>
  <si>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</si>
  <si>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</si>
  <si>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</si>
  <si>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</si>
  <si>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</si>
  <si>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</si>
  <si>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</si>
  <si>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</si>
  <si>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</si>
  <si>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</si>
  <si>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</si>
  <si>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</si>
  <si>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</si>
  <si>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</si>
  <si>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</si>
  <si>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</si>
  <si>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</si>
  <si>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</si>
  <si>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</si>
  <si>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</si>
  <si>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</si>
  <si>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</si>
  <si>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</si>
  <si>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</si>
  <si>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</si>
  <si>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</si>
  <si>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</si>
  <si>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</si>
  <si>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</si>
  <si>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</si>
  <si>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</si>
  <si>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</si>
  <si>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</si>
  <si>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</si>
  <si>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</si>
  <si>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</si>
  <si>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</si>
  <si>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</si>
  <si>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</si>
  <si>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</si>
  <si>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</si>
  <si>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</si>
  <si>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</si>
  <si>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</si>
  <si>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</si>
  <si>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</si>
  <si>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</si>
  <si>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</si>
  <si>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</si>
  <si>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</si>
  <si>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</si>
  <si>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</si>
  <si>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</si>
  <si>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</si>
  <si>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</si>
  <si>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</si>
  <si>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</si>
  <si>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</si>
  <si>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</si>
  <si>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</si>
  <si>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</si>
  <si>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</si>
  <si>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</si>
  <si>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</si>
  <si>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</si>
  <si>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</si>
  <si>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</si>
  <si>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</si>
  <si>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</si>
  <si>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</si>
  <si>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</si>
  <si>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</si>
  <si>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</si>
  <si>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</si>
  <si>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</si>
  <si>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</si>
  <si>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</si>
  <si>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</si>
  <si>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</si>
  <si>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</si>
  <si>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</si>
  <si>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</si>
  <si>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</si>
  <si>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</si>
  <si>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</si>
  <si>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</si>
  <si>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</si>
  <si>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</si>
  <si>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</si>
  <si>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</si>
  <si>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</si>
  <si>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</si>
  <si>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</si>
  <si>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</si>
  <si>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</si>
  <si>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</si>
  <si>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</si>
  <si>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</si>
  <si>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</si>
  <si>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</si>
  <si>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</si>
  <si>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</si>
  <si>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</si>
  <si>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</si>
  <si>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</si>
  <si>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</si>
  <si>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</si>
  <si>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</si>
  <si>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</si>
  <si>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</si>
  <si>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</si>
  <si>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</si>
  <si>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</si>
  <si>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</si>
  <si>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</si>
  <si>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</si>
  <si>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</si>
  <si>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</si>
  <si>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</si>
  <si>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</si>
  <si>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</si>
  <si>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</si>
  <si>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</si>
  <si>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</si>
  <si>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</si>
  <si>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</si>
  <si>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</si>
  <si>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</si>
  <si>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</si>
  <si>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</si>
  <si>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</si>
  <si>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</si>
  <si>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</si>
  <si>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</si>
  <si>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</si>
  <si>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</si>
  <si>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</si>
  <si>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</si>
  <si>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</si>
  <si>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</si>
  <si>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</si>
  <si>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</si>
  <si>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</si>
  <si>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</si>
  <si>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</si>
  <si>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</si>
  <si>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</si>
  <si>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</si>
  <si>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</si>
  <si>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</si>
  <si>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</si>
  <si>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</si>
  <si>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</si>
  <si>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</si>
  <si>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</si>
  <si>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</si>
  <si>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</si>
  <si>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</si>
  <si>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</si>
  <si>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</si>
  <si>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</si>
  <si>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</si>
  <si>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</si>
  <si>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</si>
  <si>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</si>
  <si>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</si>
  <si>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</si>
  <si>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</si>
  <si>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</si>
  <si>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</si>
  <si>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</si>
  <si>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</si>
  <si>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</si>
  <si>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</si>
  <si>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</si>
  <si>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</si>
  <si>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</si>
  <si>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</si>
  <si>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</si>
  <si>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</si>
  <si>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</si>
  <si>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</si>
  <si>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</si>
  <si>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</si>
  <si>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</si>
  <si>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</si>
  <si>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</si>
  <si>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</si>
  <si>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</si>
  <si>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</si>
  <si>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</si>
  <si>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</si>
  <si>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</si>
  <si>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</si>
  <si>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</si>
  <si>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</si>
  <si>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</si>
  <si>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</si>
  <si>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</si>
  <si>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</si>
  <si>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</si>
  <si>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</si>
  <si>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</si>
  <si>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</si>
  <si>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</si>
  <si>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</si>
  <si>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</si>
  <si>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</si>
  <si>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</si>
  <si>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</si>
  <si>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</si>
  <si>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</si>
  <si>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</si>
  <si>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</si>
  <si>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</si>
  <si>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</si>
  <si>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</si>
  <si>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</si>
  <si>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</si>
  <si>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</si>
  <si>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</si>
  <si>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</si>
  <si>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</si>
  <si>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</si>
  <si>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</si>
  <si>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</si>
  <si>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</si>
  <si>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</si>
  <si>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</si>
  <si>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</si>
  <si>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</si>
  <si>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</si>
  <si>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</si>
  <si>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</si>
  <si>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</si>
  <si>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</si>
  <si>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</si>
  <si>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</si>
  <si>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</si>
  <si>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</si>
  <si>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</si>
  <si>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</si>
  <si>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</si>
  <si>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</si>
  <si>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</si>
  <si>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</si>
  <si>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</si>
  <si>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</si>
  <si>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</si>
  <si>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</si>
  <si>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</si>
  <si>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</si>
  <si>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</si>
  <si>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</si>
  <si>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</si>
  <si>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</si>
  <si>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</si>
  <si>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</si>
  <si>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</si>
  <si>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</si>
  <si>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</si>
  <si>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</si>
  <si>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</si>
  <si>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</si>
  <si>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</si>
  <si>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</si>
  <si>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</si>
  <si>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</si>
  <si>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</si>
  <si>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</si>
  <si>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</si>
  <si>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</si>
  <si>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</si>
  <si>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</si>
  <si>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</si>
  <si>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</si>
  <si>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</si>
  <si>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</si>
  <si>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</si>
  <si>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</si>
  <si>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</si>
  <si>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</si>
  <si>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</si>
  <si>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</si>
  <si>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</si>
  <si>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</si>
  <si>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</si>
  <si>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</si>
  <si>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</si>
  <si>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</si>
  <si>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</si>
  <si>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</si>
  <si>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</si>
  <si>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</si>
  <si>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</si>
  <si>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</si>
  <si>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</si>
  <si>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</si>
  <si>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</si>
  <si>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</si>
  <si>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</si>
  <si>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</si>
  <si>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</si>
  <si>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</si>
  <si>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</si>
  <si>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</si>
  <si>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</si>
  <si>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</si>
  <si>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</si>
  <si>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</si>
  <si>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</si>
  <si>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</si>
  <si>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</si>
  <si>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</si>
  <si>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</si>
  <si>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</si>
  <si>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</si>
  <si>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</si>
  <si>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</si>
  <si>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</si>
  <si>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</si>
  <si>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</si>
  <si>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</si>
  <si>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</si>
  <si>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</si>
  <si>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</si>
  <si>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</si>
  <si>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</si>
  <si>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</si>
  <si>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</si>
  <si>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</si>
  <si>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</si>
  <si>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</si>
  <si>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</si>
  <si>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</si>
  <si>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</si>
  <si>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</si>
  <si>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</si>
  <si>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</si>
  <si>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</si>
  <si>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</si>
  <si>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</si>
  <si>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</si>
  <si>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</si>
  <si>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</si>
  <si>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</si>
  <si>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</si>
  <si>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</si>
  <si>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</si>
  <si>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</si>
  <si>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</si>
  <si>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</si>
  <si>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</si>
  <si>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</si>
  <si>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</si>
  <si>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</si>
  <si>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</si>
  <si>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</si>
  <si>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</si>
  <si>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</si>
  <si>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</si>
  <si>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</si>
  <si>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</si>
  <si>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</si>
  <si>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</si>
  <si>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</si>
  <si>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</si>
  <si>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</si>
  <si>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</si>
  <si>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</si>
  <si>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</si>
  <si>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</si>
  <si>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</si>
  <si>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</si>
  <si>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</si>
  <si>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</si>
  <si>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</si>
  <si>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</si>
  <si>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</si>
  <si>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</si>
  <si>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</si>
  <si>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</si>
  <si>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</si>
  <si>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</si>
  <si>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</si>
  <si>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</si>
  <si>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</si>
  <si>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</si>
  <si>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</si>
  <si>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</si>
  <si>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</si>
  <si>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</si>
  <si>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</si>
  <si>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</si>
  <si>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</si>
  <si>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</si>
  <si>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</si>
  <si>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</si>
  <si>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</si>
  <si>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</si>
  <si>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</si>
  <si>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</si>
  <si>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</si>
  <si>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</si>
  <si>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</si>
  <si>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</si>
  <si>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</si>
  <si>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</si>
  <si>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</si>
  <si>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</si>
  <si>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</si>
  <si>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</si>
  <si>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</si>
  <si>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</si>
  <si>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</si>
  <si>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</si>
  <si>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</si>
  <si>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</si>
  <si>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</si>
  <si>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</si>
  <si>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</si>
  <si>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</si>
  <si>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</si>
  <si>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</si>
  <si>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</si>
  <si>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</si>
  <si>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</si>
  <si>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</si>
  <si>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</si>
  <si>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</si>
  <si>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</si>
  <si>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</si>
  <si>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</si>
  <si>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</si>
  <si>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</si>
  <si>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</si>
  <si>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</si>
  <si>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</si>
  <si>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</si>
  <si>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</si>
  <si>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</si>
  <si>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</si>
  <si>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</si>
  <si>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</si>
  <si>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</si>
  <si>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</si>
  <si>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</si>
  <si>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</si>
  <si>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</si>
  <si>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</si>
  <si>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</si>
  <si>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</si>
  <si>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</si>
  <si>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</si>
  <si>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</si>
  <si>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</si>
  <si>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</si>
  <si>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</si>
  <si>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</si>
  <si>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</si>
  <si>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</si>
  <si>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</si>
  <si>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</si>
  <si>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</si>
  <si>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</si>
  <si>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</si>
  <si>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</si>
  <si>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</si>
  <si>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</si>
  <si>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</si>
  <si>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</si>
  <si>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</si>
  <si>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</si>
  <si>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</si>
  <si>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</si>
  <si>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</si>
  <si>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</si>
  <si>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</si>
  <si>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</si>
  <si>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</si>
  <si>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</si>
  <si>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</si>
  <si>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</si>
  <si>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</si>
  <si>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</si>
  <si>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</si>
  <si>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</si>
  <si>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</si>
  <si>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</si>
  <si>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</si>
  <si>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</si>
  <si>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</si>
  <si>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</si>
  <si>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</si>
  <si>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</si>
  <si>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</si>
  <si>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</si>
  <si>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</si>
  <si>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</si>
  <si>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</si>
  <si>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</si>
  <si>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</si>
  <si>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</si>
  <si>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</si>
  <si>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</si>
  <si>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</si>
  <si>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</si>
  <si>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</si>
  <si>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</si>
  <si>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</si>
  <si>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</si>
  <si>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</si>
  <si>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</si>
  <si>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</si>
  <si>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</si>
  <si>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</si>
  <si>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</si>
  <si>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</si>
  <si>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</si>
  <si>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</si>
  <si>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</si>
  <si>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</si>
  <si>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</si>
  <si>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</si>
  <si>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</si>
  <si>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</si>
  <si>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</si>
  <si>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</si>
  <si>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</si>
  <si>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</si>
  <si>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</si>
  <si>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</si>
  <si>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</si>
  <si>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</si>
  <si>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</si>
  <si>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</si>
  <si>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</si>
  <si>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</si>
  <si>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</si>
  <si>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</si>
  <si>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</si>
  <si>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</si>
  <si>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</si>
  <si>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</si>
  <si>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</si>
  <si>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</si>
  <si>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</si>
  <si>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</si>
  <si>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</si>
  <si>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</si>
  <si>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</si>
  <si>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</si>
  <si>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</si>
  <si>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</si>
  <si>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</si>
  <si>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</si>
  <si>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</si>
  <si>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</si>
  <si>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</si>
  <si>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</si>
  <si>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</si>
  <si>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</si>
  <si>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</si>
  <si>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</si>
  <si>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</si>
  <si>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</si>
  <si>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</si>
  <si>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</si>
  <si>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</si>
  <si>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</si>
  <si>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</si>
  <si>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</si>
  <si>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</si>
  <si>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</si>
  <si>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</si>
  <si>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</si>
  <si>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</si>
  <si>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</si>
  <si>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</si>
  <si>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</si>
  <si>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</si>
  <si>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</si>
  <si>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</si>
  <si>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</si>
  <si>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</si>
  <si>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</si>
  <si>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</si>
  <si>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</si>
  <si>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</si>
  <si>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</si>
  <si>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</si>
  <si>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</si>
  <si>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</si>
  <si>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</si>
  <si>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</si>
  <si>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</si>
  <si>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</si>
  <si>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</si>
  <si>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</si>
  <si>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</si>
  <si>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</si>
  <si>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</si>
  <si>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</si>
  <si>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</si>
  <si>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</si>
  <si>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</si>
  <si>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</si>
  <si>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</si>
  <si>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</si>
  <si>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</si>
  <si>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</si>
  <si>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</si>
  <si>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</si>
  <si>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</si>
  <si>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</si>
  <si>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</si>
  <si>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</si>
  <si>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</si>
  <si>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</si>
  <si>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</si>
  <si>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</si>
  <si>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</si>
  <si>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</si>
  <si>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</si>
  <si>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</si>
  <si>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</si>
  <si>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</si>
  <si>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</si>
  <si>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</si>
  <si>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</si>
  <si>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</si>
  <si>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</si>
  <si>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</si>
  <si>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</si>
  <si>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</si>
  <si>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</si>
  <si>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</si>
  <si>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</si>
  <si>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</si>
  <si>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</si>
  <si>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</si>
  <si>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</si>
  <si>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</si>
  <si>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</si>
  <si>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</si>
  <si>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</si>
  <si>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</si>
  <si>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</si>
  <si>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</si>
  <si>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</si>
  <si>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</si>
  <si>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</si>
  <si>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</si>
  <si>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</si>
  <si>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</si>
  <si>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</si>
  <si>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</si>
  <si>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</si>
  <si>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</si>
  <si>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</si>
  <si>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</si>
  <si>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</si>
  <si>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</si>
  <si>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</si>
  <si>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</si>
  <si>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</si>
  <si>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</si>
  <si>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</si>
  <si>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</si>
  <si>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</si>
  <si>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</si>
  <si>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</si>
  <si>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</si>
  <si>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</si>
  <si>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</si>
  <si>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</si>
  <si>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</si>
  <si>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</si>
  <si>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</si>
  <si>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</si>
  <si>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</si>
  <si>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</si>
  <si>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</si>
  <si>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</si>
  <si>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</si>
  <si>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</si>
  <si>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</si>
  <si>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</si>
  <si>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</si>
  <si>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</si>
  <si>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</si>
  <si>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</si>
  <si>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</si>
  <si>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</si>
  <si>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</si>
  <si>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</si>
  <si>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</si>
  <si>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</si>
  <si>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</si>
  <si>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</si>
  <si>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</si>
  <si>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</si>
  <si>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</si>
  <si>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</si>
  <si>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</si>
  <si>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</si>
  <si>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</si>
  <si>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</si>
  <si>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</si>
  <si>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</si>
  <si>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</si>
  <si>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</si>
  <si>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</si>
  <si>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</si>
  <si>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</si>
  <si>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</si>
  <si>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</si>
  <si>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</si>
  <si>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</si>
  <si>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</si>
  <si>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</si>
  <si>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</si>
  <si>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</si>
  <si>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</si>
  <si>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</si>
  <si>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</si>
  <si>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</si>
  <si>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</si>
  <si>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</si>
  <si>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</si>
  <si>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</si>
  <si>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</si>
  <si>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</si>
  <si>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</si>
  <si>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</si>
  <si>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</si>
  <si>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</si>
  <si>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</si>
  <si>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</si>
  <si>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</si>
  <si>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</si>
  <si>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</si>
  <si>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</si>
  <si>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</si>
  <si>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</si>
  <si>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</si>
  <si>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</si>
  <si>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</si>
  <si>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</si>
  <si>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</si>
  <si>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</si>
  <si>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</si>
  <si>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</si>
  <si>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</si>
  <si>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</si>
  <si>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</si>
  <si>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</si>
  <si>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</si>
  <si>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</si>
  <si>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</si>
  <si>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</si>
  <si>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</si>
  <si>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</si>
  <si>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</si>
  <si>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</si>
  <si>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</si>
  <si>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</si>
  <si>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</si>
  <si>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</si>
  <si>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</si>
  <si>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</si>
  <si>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</si>
  <si>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</si>
  <si>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</si>
  <si>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</si>
  <si>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</si>
  <si>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</si>
  <si>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</si>
  <si>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</si>
  <si>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</si>
  <si>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</si>
  <si>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</si>
  <si>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</si>
  <si>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</si>
  <si>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</si>
  <si>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</si>
  <si>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</si>
  <si>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</si>
  <si>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</si>
  <si>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</si>
  <si>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</si>
  <si>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</si>
  <si>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</si>
  <si>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</si>
  <si>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</si>
  <si>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</si>
  <si>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</si>
  <si>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</si>
  <si>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</si>
  <si>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</si>
  <si>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</si>
  <si>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</si>
  <si>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</si>
  <si>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</si>
  <si>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</si>
  <si>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</si>
  <si>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</si>
  <si>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</si>
  <si>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</si>
  <si>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</si>
  <si>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</si>
  <si>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</si>
  <si>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</si>
  <si>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</si>
  <si>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</si>
  <si>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</si>
  <si>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</si>
  <si>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</si>
  <si>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</si>
  <si>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</si>
  <si>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</si>
  <si>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</si>
  <si>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</si>
  <si>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</si>
  <si>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</si>
  <si>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</si>
  <si>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</si>
  <si>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</si>
  <si>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</si>
  <si>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</si>
  <si>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</si>
  <si>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</si>
  <si>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</si>
  <si>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</si>
  <si>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</si>
  <si>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</si>
  <si>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</si>
  <si>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</si>
  <si>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</si>
  <si>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</si>
  <si>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</si>
  <si>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</si>
  <si>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</si>
  <si>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</si>
  <si>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</si>
  <si>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</si>
  <si>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</si>
  <si>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</si>
  <si>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</si>
  <si>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</si>
  <si>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</si>
  <si>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</si>
  <si>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</si>
  <si>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</si>
  <si>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</si>
  <si>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</si>
  <si>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</si>
  <si>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</si>
  <si>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</si>
  <si>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</si>
  <si>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</si>
  <si>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</si>
  <si>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</si>
  <si>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</si>
  <si>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</si>
  <si>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</si>
  <si>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</si>
  <si>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</si>
  <si>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</si>
  <si>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</si>
  <si>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</si>
  <si>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</si>
  <si>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</si>
  <si>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</si>
  <si>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</si>
  <si>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</si>
  <si>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</si>
  <si>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</si>
  <si>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</si>
  <si>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</si>
  <si>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</si>
  <si>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</si>
  <si>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</si>
  <si>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</si>
  <si>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</si>
  <si>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</si>
  <si>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</si>
  <si>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</si>
  <si>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</si>
  <si>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</si>
  <si>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</si>
  <si>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</si>
  <si>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</si>
  <si>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</si>
  <si>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</si>
  <si>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</si>
  <si>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</si>
  <si>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</si>
  <si>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</si>
  <si>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</si>
  <si>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</si>
  <si>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</si>
  <si>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</si>
  <si>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</si>
  <si>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</si>
  <si>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</si>
  <si>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</si>
  <si>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</si>
  <si>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</si>
  <si>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</si>
  <si>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</si>
  <si>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</si>
  <si>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</si>
  <si>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</si>
  <si>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</si>
  <si>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</si>
  <si>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</si>
  <si>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</si>
  <si>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</si>
  <si>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</si>
  <si>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</si>
  <si>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</si>
  <si>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</si>
  <si>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</si>
  <si>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</si>
  <si>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</si>
  <si>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</si>
  <si>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</si>
  <si>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</si>
  <si>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</si>
  <si>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</si>
  <si>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</si>
  <si>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</si>
  <si>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</si>
  <si>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</si>
  <si>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</si>
  <si>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</si>
  <si>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</si>
  <si>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</si>
  <si>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</si>
  <si>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</si>
  <si>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</si>
  <si>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</si>
  <si>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</si>
  <si>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</si>
  <si>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</si>
  <si>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</si>
  <si>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</si>
  <si>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</si>
  <si>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</si>
  <si>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</si>
  <si>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</si>
  <si>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</si>
  <si>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</si>
  <si>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</si>
  <si>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</si>
  <si>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</si>
  <si>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</si>
  <si>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</si>
  <si>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</si>
  <si>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</si>
  <si>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</si>
  <si>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</si>
  <si>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</si>
  <si>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</si>
  <si>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</si>
  <si>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</si>
  <si>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</si>
  <si>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</si>
  <si>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</si>
  <si>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</si>
  <si>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</si>
  <si>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</si>
  <si>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</si>
  <si>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</si>
  <si>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</si>
  <si>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</si>
  <si>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</si>
  <si>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</si>
  <si>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</si>
  <si>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</si>
  <si>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</si>
  <si>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</si>
  <si>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</si>
  <si>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</si>
  <si>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</si>
  <si>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</si>
  <si>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</si>
  <si>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</si>
  <si>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</si>
  <si>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</si>
  <si>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</si>
  <si>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</si>
  <si>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</si>
  <si>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</si>
  <si>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</si>
  <si>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</si>
  <si>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</si>
  <si>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</si>
  <si>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</si>
  <si>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</si>
  <si>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</si>
  <si>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</si>
  <si>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</si>
  <si>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</si>
  <si>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</si>
  <si>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</si>
  <si>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</si>
  <si>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</si>
  <si>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</si>
  <si>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</si>
  <si>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</si>
  <si>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</si>
  <si>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</si>
  <si>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</si>
  <si>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</si>
  <si>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</si>
  <si>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</si>
  <si>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</si>
  <si>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</si>
  <si>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</si>
  <si>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</si>
  <si>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</si>
  <si>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</si>
  <si>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</si>
  <si>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</si>
  <si>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</si>
  <si>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</si>
  <si>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</si>
  <si>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</si>
  <si>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</si>
  <si>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</si>
  <si>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</si>
  <si>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</si>
  <si>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</si>
  <si>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</si>
  <si>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</si>
  <si>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</si>
  <si>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</si>
  <si>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</si>
  <si>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</si>
  <si>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</si>
  <si>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</si>
  <si>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</si>
  <si>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</si>
  <si>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</si>
  <si>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</si>
  <si>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</si>
  <si>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</si>
  <si>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</si>
  <si>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</si>
  <si>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</si>
  <si>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</si>
  <si>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</si>
  <si>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</si>
  <si>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</si>
  <si>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</si>
  <si>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</si>
  <si>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</si>
  <si>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</si>
  <si>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</si>
  <si>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</si>
  <si>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</si>
  <si>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</si>
  <si>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</si>
  <si>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</si>
  <si>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</si>
  <si>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</si>
  <si>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</si>
  <si>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</si>
  <si>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</si>
  <si>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</si>
  <si>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</si>
  <si>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</si>
  <si>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</si>
  <si>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</si>
  <si>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</si>
  <si>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</si>
  <si>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</si>
  <si>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</si>
  <si>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</si>
  <si>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</si>
  <si>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</si>
  <si>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</si>
  <si>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</si>
  <si>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</si>
  <si>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</si>
  <si>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</si>
  <si>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</si>
  <si>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</si>
  <si>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</si>
  <si>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</si>
  <si>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</si>
  <si>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</si>
  <si>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</si>
  <si>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</si>
  <si>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</si>
  <si>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</si>
  <si>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</si>
  <si>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</si>
  <si>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</si>
  <si>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</si>
  <si>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</si>
  <si>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</si>
  <si>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</si>
  <si>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</si>
  <si>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</si>
  <si>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</si>
  <si>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</si>
  <si>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</si>
  <si>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</si>
  <si>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</si>
  <si>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</si>
  <si>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</si>
  <si>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</si>
  <si>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</si>
  <si>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</si>
  <si>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</si>
  <si>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</si>
  <si>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</si>
  <si>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</si>
  <si>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</si>
  <si>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</si>
  <si>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</si>
  <si>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</si>
  <si>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</si>
  <si>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</si>
  <si>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</si>
  <si>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</si>
  <si>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</si>
  <si>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</si>
  <si>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</si>
  <si>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</si>
  <si>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</si>
  <si>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</si>
  <si>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</si>
  <si>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</si>
  <si>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</si>
  <si>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</si>
  <si>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</si>
  <si>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</si>
  <si>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</si>
  <si>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</si>
  <si>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</si>
  <si>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</si>
  <si>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</si>
  <si>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</si>
  <si>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</si>
  <si>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</si>
  <si>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</si>
  <si>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</si>
  <si>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</si>
  <si>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</si>
  <si>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</si>
  <si>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</si>
  <si>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</si>
  <si>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</si>
  <si>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</si>
  <si>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</si>
  <si>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</si>
  <si>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</si>
  <si>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</si>
  <si>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</si>
  <si>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</si>
  <si>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</si>
  <si>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</si>
  <si>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</si>
  <si>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</si>
  <si>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</si>
  <si>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</si>
  <si>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</si>
  <si>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</si>
  <si>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</si>
  <si>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</si>
  <si>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</si>
  <si>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</si>
  <si>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</si>
  <si>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</si>
  <si>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</si>
  <si>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</si>
  <si>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</si>
  <si>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</si>
  <si>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</si>
  <si>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</si>
  <si>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</si>
  <si>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</si>
  <si>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</si>
  <si>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</si>
  <si>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</si>
  <si>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</si>
  <si>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</si>
  <si>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</si>
  <si>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</si>
  <si>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</si>
  <si>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</si>
  <si>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</si>
  <si>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</si>
  <si>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</si>
  <si>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</si>
  <si>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</si>
  <si>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</si>
  <si>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</si>
  <si>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</si>
  <si>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</si>
  <si>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</si>
  <si>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</si>
  <si>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</si>
  <si>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</si>
  <si>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</si>
  <si>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</si>
  <si>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</si>
  <si>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</si>
  <si>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</si>
  <si>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</si>
  <si>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</si>
  <si>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</si>
  <si>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</si>
  <si>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</si>
  <si>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</si>
  <si>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</si>
  <si>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</si>
  <si>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</si>
  <si>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</si>
  <si>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</si>
  <si>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</si>
  <si>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</si>
  <si>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</si>
  <si>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</si>
  <si>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</si>
  <si>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</si>
  <si>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</si>
  <si>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</si>
  <si>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</si>
  <si>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</si>
  <si>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</si>
  <si>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</si>
  <si>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</si>
  <si>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</si>
  <si>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</si>
  <si>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</si>
  <si>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</si>
  <si>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</si>
  <si>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</si>
  <si>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</si>
  <si>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</si>
  <si>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</si>
  <si>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</si>
  <si>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</si>
  <si>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</si>
  <si>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</si>
  <si>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</si>
  <si>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</si>
  <si>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</si>
  <si>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</si>
  <si>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</si>
  <si>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</si>
  <si>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</si>
  <si>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</si>
  <si>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</si>
  <si>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</si>
  <si>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</si>
  <si>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</si>
  <si>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</si>
  <si>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</si>
  <si>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</si>
  <si>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</si>
  <si>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</si>
  <si>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</si>
  <si>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</si>
  <si>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</si>
  <si>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</si>
  <si>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</si>
  <si>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</si>
  <si>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</si>
  <si>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</si>
  <si>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</si>
  <si>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</si>
  <si>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</si>
  <si>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</si>
  <si>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</si>
  <si>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</si>
  <si>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</si>
  <si>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</si>
  <si>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</si>
  <si>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</si>
  <si>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</si>
  <si>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</si>
  <si>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</si>
  <si>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</si>
  <si>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</si>
  <si>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</si>
  <si>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</si>
  <si>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</si>
  <si>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</si>
  <si>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</si>
  <si>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</si>
  <si>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</si>
  <si>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</si>
  <si>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</si>
  <si>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</si>
  <si>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</si>
  <si>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</si>
  <si>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</si>
  <si>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</si>
  <si>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</si>
  <si>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</si>
  <si>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</si>
  <si>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</si>
  <si>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</si>
  <si>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</si>
  <si>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</si>
  <si>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</si>
  <si>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</si>
  <si>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</si>
  <si>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</si>
  <si>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</si>
  <si>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</si>
  <si>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</si>
  <si>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</si>
  <si>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</si>
  <si>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</si>
  <si>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</si>
  <si>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</si>
  <si>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</si>
  <si>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</si>
  <si>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</si>
  <si>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</si>
  <si>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</si>
  <si>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</si>
  <si>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</si>
  <si>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</si>
  <si>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</si>
  <si>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</si>
  <si>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</si>
  <si>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</si>
  <si>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</si>
  <si>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</si>
  <si>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</si>
  <si>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</si>
  <si>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</si>
  <si>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</si>
  <si>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</si>
  <si>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</si>
  <si>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</si>
  <si>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</si>
  <si>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</si>
  <si>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</si>
  <si>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</si>
  <si>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</si>
  <si>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</si>
  <si>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</si>
  <si>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</si>
  <si>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</si>
  <si>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</si>
  <si>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</si>
  <si>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</si>
  <si>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</si>
  <si>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</si>
  <si>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</si>
  <si>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</si>
  <si>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</si>
  <si>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</si>
  <si>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</si>
  <si>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</si>
  <si>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</si>
  <si>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</si>
  <si>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</si>
  <si>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</si>
  <si>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</si>
  <si>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</si>
  <si>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</si>
  <si>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</si>
  <si>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</si>
  <si>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</si>
  <si>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</si>
  <si>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</si>
  <si>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</si>
  <si>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</si>
  <si>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</si>
  <si>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</si>
  <si>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</si>
  <si>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</si>
  <si>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</si>
  <si>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</si>
  <si>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</si>
  <si>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</si>
  <si>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</si>
  <si>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</si>
  <si>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</si>
  <si>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</si>
  <si>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</si>
  <si>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</si>
  <si>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</si>
  <si>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</si>
  <si>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</si>
  <si>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</si>
  <si>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</si>
  <si>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</si>
  <si>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</si>
  <si>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</si>
  <si>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</si>
  <si>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</si>
  <si>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</si>
  <si>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</si>
  <si>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</si>
  <si>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</si>
  <si>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</si>
  <si>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</si>
  <si>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</si>
  <si>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</si>
  <si>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</si>
  <si>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</si>
  <si>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</si>
  <si>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</si>
  <si>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</si>
  <si>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</si>
  <si>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</si>
  <si>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</si>
  <si>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</si>
  <si>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</si>
  <si>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</si>
  <si>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</si>
  <si>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</si>
  <si>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</si>
  <si>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</si>
  <si>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</si>
  <si>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</si>
  <si>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</si>
  <si>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</si>
  <si>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</si>
  <si>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</si>
  <si>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</si>
  <si>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</si>
  <si>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</si>
  <si>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</si>
  <si>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</si>
  <si>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</si>
  <si>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</si>
  <si>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</si>
  <si>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</si>
  <si>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</si>
  <si>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</si>
  <si>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</si>
  <si>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</si>
  <si>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</si>
  <si>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</si>
  <si>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</si>
  <si>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</si>
  <si>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</si>
  <si>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</si>
  <si>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</si>
  <si>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</si>
  <si>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</si>
  <si>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</si>
  <si>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</si>
  <si>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</si>
  <si>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</si>
  <si>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</si>
  <si>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</si>
  <si>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</si>
  <si>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</si>
  <si>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</si>
  <si>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</si>
  <si>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</si>
  <si>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</si>
  <si>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</si>
  <si>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</si>
  <si>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</si>
  <si>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</si>
  <si>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</si>
  <si>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</si>
  <si>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</si>
  <si>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</si>
  <si>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</si>
  <si>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</si>
  <si>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</si>
  <si>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</si>
  <si>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</si>
  <si>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</si>
  <si>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</si>
  <si>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</si>
  <si>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</si>
  <si>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</si>
  <si>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</si>
  <si>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</si>
  <si>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</si>
  <si>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</si>
  <si>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</si>
  <si>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</si>
  <si>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</si>
  <si>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</si>
  <si>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</si>
  <si>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</si>
  <si>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</si>
  <si>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</si>
  <si>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</si>
  <si>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</si>
  <si>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</si>
  <si>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</si>
  <si>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</si>
  <si>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</si>
  <si>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</si>
  <si>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</si>
  <si>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</si>
  <si>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</si>
  <si>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</si>
  <si>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</si>
  <si>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</si>
  <si>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</si>
  <si>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</si>
  <si>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</si>
  <si>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</si>
  <si>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</si>
  <si>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</si>
  <si>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</si>
  <si>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</si>
  <si>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</si>
  <si>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</si>
  <si>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</si>
  <si>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</si>
  <si>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</si>
  <si>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</si>
  <si>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</si>
  <si>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</si>
  <si>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</si>
  <si>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</si>
  <si>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</si>
  <si>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</si>
  <si>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</si>
  <si>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</si>
  <si>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</si>
  <si>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</si>
  <si>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</si>
  <si>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</si>
  <si>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</si>
  <si>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</si>
  <si>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</si>
  <si>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</si>
  <si>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</si>
  <si>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</si>
  <si>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</si>
  <si>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</si>
  <si>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</si>
  <si>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</si>
  <si>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</si>
  <si>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</si>
  <si>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</si>
  <si>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</si>
  <si>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</si>
  <si>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</si>
  <si>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</si>
  <si>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</si>
  <si>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</si>
  <si>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</si>
  <si>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</si>
  <si>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</si>
  <si>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</si>
  <si>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</si>
  <si>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</si>
  <si>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</si>
  <si>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</si>
  <si>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</si>
  <si>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</si>
  <si>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</si>
  <si>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</si>
  <si>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</si>
  <si>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</si>
  <si>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</si>
  <si>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</si>
  <si>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</si>
  <si>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</si>
  <si>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</si>
  <si>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</si>
  <si>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</si>
  <si>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</si>
  <si>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</si>
  <si>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</si>
  <si>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</si>
  <si>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</si>
  <si>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</si>
  <si>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</si>
  <si>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</si>
  <si>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</si>
  <si>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</si>
  <si>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</si>
  <si>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</si>
  <si>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</si>
  <si>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</si>
  <si>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</si>
  <si>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</si>
  <si>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</si>
  <si>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</si>
  <si>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</si>
  <si>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</si>
  <si>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</si>
  <si>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</si>
  <si>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</si>
  <si>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</si>
  <si>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</si>
  <si>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</si>
  <si>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</si>
  <si>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</si>
  <si>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</si>
  <si>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</si>
  <si>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</si>
  <si>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</si>
  <si>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</si>
  <si>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</si>
  <si>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</si>
  <si>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</si>
  <si>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</si>
  <si>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</si>
  <si>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</si>
  <si>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</si>
  <si>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</si>
  <si>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</si>
  <si>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</si>
  <si>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</si>
  <si>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</si>
  <si>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</si>
  <si>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</si>
  <si>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</si>
  <si>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</si>
  <si>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</si>
  <si>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</si>
  <si>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</si>
  <si>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</si>
  <si>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</si>
  <si>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</si>
  <si>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</si>
  <si>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</si>
  <si>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</si>
  <si>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</si>
  <si>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</si>
  <si>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</si>
  <si>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</si>
  <si>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</si>
  <si>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</si>
  <si>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</si>
  <si>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</si>
  <si>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</si>
  <si>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</si>
  <si>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</si>
  <si>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</si>
  <si>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</si>
  <si>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</si>
  <si>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</si>
  <si>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</si>
  <si>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</si>
  <si>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</si>
  <si>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</si>
  <si>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</si>
  <si>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</si>
  <si>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</si>
  <si>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</si>
  <si>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</si>
  <si>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</si>
  <si>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</si>
  <si>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</si>
  <si>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</si>
  <si>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</si>
  <si>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</si>
  <si>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</si>
  <si>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</si>
  <si>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</si>
  <si>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</si>
  <si>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</si>
  <si>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</si>
  <si>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</si>
  <si>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</si>
  <si>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</si>
  <si>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</si>
  <si>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</si>
  <si>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</si>
  <si>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</si>
  <si>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</si>
  <si>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</si>
  <si>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</si>
  <si>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</si>
  <si>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</si>
  <si>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</si>
  <si>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</si>
  <si>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</si>
  <si>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</si>
  <si>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</si>
  <si>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</si>
  <si>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</si>
  <si>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</si>
  <si>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</si>
  <si>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</si>
  <si>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</si>
  <si>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</si>
  <si>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</si>
  <si>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</si>
  <si>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</si>
  <si>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</si>
  <si>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</si>
  <si>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</si>
  <si>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</si>
  <si>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</si>
  <si>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</si>
  <si>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</si>
  <si>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</si>
  <si>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</si>
  <si>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</si>
  <si>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</si>
  <si>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</si>
  <si>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</si>
  <si>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</si>
  <si>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</si>
  <si>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</si>
  <si>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</si>
  <si>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</si>
  <si>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</si>
  <si>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</si>
  <si>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</si>
  <si>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</si>
  <si>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</si>
  <si>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</si>
  <si>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</si>
  <si>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</si>
  <si>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</si>
  <si>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</si>
  <si>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</si>
  <si>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</si>
  <si>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</si>
  <si>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</si>
  <si>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</si>
  <si>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</si>
  <si>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</si>
  <si>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</si>
  <si>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</si>
  <si>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</si>
  <si>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</si>
  <si>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</si>
  <si>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</si>
  <si>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</si>
  <si>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</si>
  <si>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</si>
  <si>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</si>
  <si>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</si>
  <si>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</si>
  <si>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</si>
  <si>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</si>
  <si>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</si>
  <si>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</si>
  <si>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</si>
  <si>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</si>
  <si>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</si>
  <si>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</si>
  <si>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</si>
  <si>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</si>
  <si>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</si>
  <si>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</si>
  <si>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</si>
  <si>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</si>
  <si>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</si>
  <si>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</si>
  <si>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</si>
  <si>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</si>
  <si>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</si>
  <si>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</si>
  <si>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</si>
  <si>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</si>
  <si>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</si>
  <si>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</si>
  <si>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</si>
  <si>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</si>
  <si>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</si>
  <si>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</si>
  <si>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</si>
  <si>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</si>
  <si>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</si>
  <si>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</si>
  <si>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</si>
  <si>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</si>
  <si>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</si>
  <si>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</si>
  <si>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</si>
  <si>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</si>
  <si>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</si>
  <si>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</si>
  <si>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</si>
  <si>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</si>
  <si>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</si>
  <si>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</si>
  <si>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</si>
  <si>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</si>
  <si>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</si>
  <si>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</si>
  <si>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</si>
  <si>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</si>
  <si>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</si>
  <si>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</si>
  <si>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</si>
  <si>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</si>
  <si>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</si>
  <si>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</si>
  <si>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</si>
  <si>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</si>
  <si>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</si>
  <si>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</si>
  <si>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</si>
  <si>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</si>
  <si>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</si>
  <si>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</si>
  <si>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</si>
  <si>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</si>
  <si>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</si>
  <si>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</si>
  <si>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</si>
  <si>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</si>
  <si>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</si>
  <si>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</si>
  <si>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</si>
  <si>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</si>
  <si>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</si>
  <si>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</si>
  <si>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</si>
  <si>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</si>
  <si>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</si>
  <si>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</si>
  <si>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</si>
  <si>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</si>
  <si>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</si>
  <si>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</si>
  <si>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</si>
  <si>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</si>
  <si>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</si>
  <si>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</si>
  <si>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</si>
  <si>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</si>
  <si>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</si>
  <si>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</si>
  <si>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</si>
  <si>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</si>
  <si>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</si>
  <si>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</si>
  <si>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</si>
  <si>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</si>
  <si>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</si>
  <si>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</si>
  <si>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</si>
  <si>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</si>
  <si>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</si>
  <si>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</si>
  <si>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</si>
  <si>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</si>
  <si>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</si>
  <si>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</si>
  <si>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</si>
  <si>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</si>
  <si>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</si>
  <si>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</si>
  <si>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</si>
  <si>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</si>
  <si>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</si>
  <si>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</si>
  <si>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</si>
  <si>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</si>
  <si>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</si>
  <si>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</si>
  <si>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</si>
  <si>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</si>
  <si>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</si>
  <si>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</si>
  <si>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</si>
  <si>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</si>
  <si>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</si>
  <si>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</si>
  <si>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</si>
  <si>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</si>
  <si>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</si>
  <si>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</si>
  <si>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</si>
  <si>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</si>
  <si>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</si>
  <si>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</si>
  <si>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</si>
  <si>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</si>
  <si>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</si>
  <si>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</si>
  <si>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</si>
  <si>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</si>
  <si>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</si>
  <si>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</si>
  <si>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</si>
  <si>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</si>
  <si>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</si>
  <si>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</si>
  <si>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</si>
  <si>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</si>
  <si>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</si>
  <si>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</si>
  <si>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</si>
  <si>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</si>
  <si>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</si>
  <si>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</si>
  <si>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</si>
  <si>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</si>
  <si>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</si>
  <si>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</si>
  <si>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</si>
  <si>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</si>
  <si>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</si>
  <si>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</si>
  <si>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</si>
  <si>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</si>
  <si>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</si>
  <si>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</si>
  <si>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</si>
  <si>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</si>
  <si>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</si>
  <si>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</si>
  <si>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</si>
  <si>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</si>
  <si>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</si>
  <si>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</si>
  <si>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</si>
  <si>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</si>
  <si>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</si>
  <si>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</si>
  <si>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</si>
  <si>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</si>
  <si>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</si>
  <si>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</si>
  <si>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</si>
  <si>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</si>
  <si>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</si>
  <si>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</si>
  <si>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</si>
  <si>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</si>
  <si>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</si>
  <si>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</si>
  <si>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</si>
  <si>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</si>
  <si>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</si>
  <si>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</si>
  <si>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</si>
  <si>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</si>
  <si>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</si>
  <si>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</si>
  <si>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</si>
  <si>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</si>
  <si>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</si>
  <si>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</si>
  <si>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</si>
  <si>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</si>
  <si>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</si>
  <si>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</si>
  <si>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</si>
  <si>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</si>
  <si>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</si>
  <si>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</si>
  <si>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</si>
  <si>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</si>
  <si>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</si>
  <si>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</si>
  <si>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</si>
  <si>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</si>
  <si>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</si>
  <si>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</si>
  <si>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</si>
  <si>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</si>
  <si>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</si>
  <si>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</si>
  <si>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</si>
  <si>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</si>
  <si>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</si>
  <si>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</si>
  <si>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</si>
  <si>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</si>
  <si>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</si>
  <si>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</si>
  <si>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</si>
  <si>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</si>
  <si>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</si>
  <si>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</si>
  <si>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</si>
  <si>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</si>
  <si>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</si>
  <si>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</si>
  <si>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</si>
  <si>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</si>
  <si>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</si>
  <si>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</si>
  <si>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</si>
  <si>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</si>
  <si>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</si>
  <si>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</si>
  <si>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</si>
  <si>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</si>
  <si>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</si>
  <si>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</si>
  <si>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</si>
  <si>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</si>
  <si>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</si>
  <si>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</si>
  <si>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</si>
  <si>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</si>
  <si>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</si>
  <si>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</si>
  <si>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</si>
  <si>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</si>
  <si>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</si>
  <si>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</si>
  <si>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</si>
  <si>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</si>
  <si>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</si>
  <si>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</si>
  <si>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</si>
  <si>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</si>
  <si>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</si>
  <si>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</si>
  <si>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</si>
  <si>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</si>
  <si>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</si>
  <si>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</si>
  <si>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</si>
  <si>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</si>
  <si>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</si>
  <si>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</si>
  <si>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</si>
  <si>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</si>
  <si>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</si>
  <si>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</si>
  <si>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</si>
  <si>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</si>
  <si>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</si>
  <si>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</si>
  <si>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</si>
  <si>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</si>
  <si>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</si>
  <si>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</si>
  <si>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</si>
  <si>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</si>
  <si>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</si>
  <si>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</si>
  <si>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</si>
  <si>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</si>
  <si>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</si>
  <si>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</si>
  <si>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</si>
  <si>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</si>
  <si>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</si>
  <si>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</si>
  <si>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</si>
  <si>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</si>
  <si>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</si>
  <si>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</si>
  <si>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</si>
  <si>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</si>
  <si>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</si>
  <si>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</si>
  <si>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</si>
  <si>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</si>
  <si>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</si>
  <si>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</si>
  <si>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</si>
  <si>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</si>
  <si>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</si>
  <si>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</si>
  <si>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</si>
  <si>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</si>
  <si>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</si>
  <si>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</si>
  <si>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</si>
  <si>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</si>
  <si>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</si>
  <si>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</si>
  <si>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</si>
  <si>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</si>
  <si>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</si>
  <si>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</si>
  <si>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</si>
  <si>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</si>
  <si>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</si>
  <si>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</si>
  <si>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</si>
  <si>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</si>
  <si>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</si>
  <si>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</si>
  <si>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</si>
  <si>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</si>
  <si>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</si>
  <si>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</si>
  <si>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</si>
  <si>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</si>
  <si>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</si>
  <si>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</si>
  <si>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</si>
  <si>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</si>
  <si>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</si>
  <si>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</si>
  <si>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</si>
  <si>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</si>
  <si>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</si>
  <si>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</si>
  <si>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</si>
  <si>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</si>
  <si>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</si>
  <si>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</si>
  <si>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</si>
  <si>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</si>
  <si>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</si>
  <si>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</si>
  <si>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</si>
  <si>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</si>
  <si>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</si>
  <si>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</si>
  <si>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</si>
  <si>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</si>
  <si>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</si>
  <si>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</si>
  <si>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</si>
  <si>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</si>
  <si>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</si>
  <si>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</si>
  <si>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</si>
  <si>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</si>
  <si>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</si>
  <si>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</si>
  <si>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</si>
  <si>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</si>
  <si>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</si>
  <si>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</si>
  <si>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</si>
  <si>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</si>
  <si>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</si>
  <si>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</si>
  <si>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</si>
  <si>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</si>
  <si>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</si>
  <si>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</si>
  <si>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</si>
  <si>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</si>
  <si>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</si>
  <si>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</si>
  <si>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</si>
  <si>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</si>
  <si>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</si>
  <si>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</si>
  <si>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</si>
  <si>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</si>
  <si>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</si>
  <si>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</si>
  <si>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</si>
  <si>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</si>
  <si>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</si>
  <si>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</si>
  <si>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</si>
  <si>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</si>
  <si>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</si>
  <si>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</si>
  <si>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</si>
  <si>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</si>
  <si>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</si>
  <si>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</si>
  <si>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</si>
  <si>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</si>
  <si>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</si>
  <si>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</si>
  <si>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</si>
  <si>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</si>
  <si>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</si>
  <si>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</si>
  <si>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</si>
  <si>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</si>
  <si>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</si>
  <si>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</si>
  <si>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</si>
  <si>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</si>
  <si>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</si>
  <si>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</si>
  <si>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</si>
  <si>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</si>
  <si>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</si>
  <si>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</si>
  <si>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</si>
  <si>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</si>
  <si>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</si>
  <si>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</si>
  <si>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</si>
  <si>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</si>
  <si>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</si>
  <si>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</si>
  <si>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</si>
  <si>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</si>
  <si>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</si>
  <si>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</si>
  <si>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</si>
  <si>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</si>
  <si>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</si>
  <si>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</si>
  <si>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</si>
  <si>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</si>
  <si>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</si>
  <si>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</si>
  <si>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</si>
  <si>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</si>
  <si>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</si>
  <si>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</si>
  <si>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</si>
  <si>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</si>
  <si>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</si>
  <si>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</si>
  <si>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</si>
  <si>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</si>
  <si>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</si>
  <si>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</si>
  <si>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</si>
  <si>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</si>
  <si>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</si>
  <si>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</si>
  <si>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</si>
  <si>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</si>
  <si>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</si>
  <si>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</si>
  <si>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</si>
  <si>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</si>
  <si>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</si>
  <si>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</si>
  <si>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</si>
  <si>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</si>
  <si>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</si>
  <si>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</si>
  <si>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</si>
  <si>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</si>
  <si>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</si>
  <si>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</si>
  <si>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</si>
  <si>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</si>
  <si>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</si>
  <si>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</si>
  <si>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</si>
  <si>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</si>
  <si>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</si>
  <si>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</si>
  <si>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</si>
  <si>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</si>
  <si>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</si>
  <si>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</si>
  <si>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</si>
  <si>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</si>
  <si>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</si>
  <si>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</si>
  <si>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</si>
  <si>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</si>
  <si>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</si>
  <si>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</si>
  <si>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</si>
  <si>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</si>
  <si>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</si>
  <si>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</si>
  <si>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</si>
  <si>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</si>
  <si>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</si>
  <si>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</si>
  <si>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</si>
  <si>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</si>
  <si>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</si>
  <si>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</si>
  <si>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</si>
  <si>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</si>
  <si>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</si>
  <si>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</si>
  <si>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</si>
  <si>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</si>
  <si>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</si>
  <si>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</si>
  <si>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</si>
  <si>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</si>
  <si>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</si>
  <si>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</si>
  <si>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</si>
  <si>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</si>
  <si>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</si>
  <si>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</si>
  <si>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</si>
  <si>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</si>
  <si>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</si>
  <si>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</si>
  <si>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</si>
  <si>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</si>
  <si>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</si>
  <si>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</si>
  <si>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</si>
  <si>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</si>
  <si>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</si>
  <si>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</si>
  <si>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</si>
  <si>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</si>
  <si>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</si>
  <si>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</si>
  <si>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</si>
  <si>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</si>
  <si>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</si>
  <si>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</si>
  <si>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</si>
  <si>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</si>
  <si>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</si>
  <si>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</si>
  <si>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</si>
  <si>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</si>
  <si>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</si>
  <si>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</si>
  <si>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</si>
  <si>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</si>
  <si>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</si>
  <si>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</si>
  <si>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</si>
  <si>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</si>
  <si>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</si>
  <si>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</si>
  <si>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</si>
  <si>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</si>
  <si>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</si>
  <si>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</si>
  <si>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</si>
  <si>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</si>
  <si>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</si>
  <si>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</si>
  <si>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</si>
  <si>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</si>
  <si>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</si>
  <si>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</si>
  <si>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</si>
  <si>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</si>
  <si>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</si>
  <si>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</si>
  <si>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</si>
  <si>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</si>
  <si>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</si>
  <si>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</si>
  <si>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</si>
  <si>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</si>
  <si>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</si>
  <si>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</si>
  <si>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</si>
  <si>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</si>
  <si>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</si>
  <si>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</si>
  <si>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</si>
  <si>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</si>
  <si>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</si>
  <si>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</si>
  <si>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</si>
  <si>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</si>
  <si>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</si>
  <si>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</si>
  <si>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</si>
  <si>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</si>
  <si>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</si>
  <si>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</si>
  <si>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</si>
  <si>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</si>
  <si>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</si>
  <si>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</si>
  <si>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</si>
  <si>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</si>
  <si>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</si>
  <si>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</si>
  <si>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</si>
  <si>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</si>
  <si>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</si>
  <si>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</si>
  <si>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</si>
  <si>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</si>
  <si>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</si>
  <si>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</si>
  <si>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</si>
  <si>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</si>
  <si>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</si>
  <si>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</si>
  <si>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</si>
  <si>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</si>
  <si>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</si>
  <si>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</si>
  <si>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</si>
  <si>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</si>
  <si>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</si>
  <si>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</si>
  <si>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</si>
  <si>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</si>
  <si>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</si>
  <si>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</si>
  <si>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</si>
  <si>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</si>
  <si>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</si>
  <si>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</si>
  <si>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</si>
  <si>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</si>
  <si>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</si>
  <si>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</si>
  <si>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</si>
  <si>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</si>
  <si>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</si>
  <si>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</si>
  <si>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</si>
  <si>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</si>
  <si>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</si>
  <si>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</si>
  <si>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</si>
  <si>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</si>
  <si>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</si>
  <si>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</si>
  <si>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</si>
  <si>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</si>
  <si>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</si>
  <si>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</si>
  <si>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</si>
  <si>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</si>
  <si>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</si>
  <si>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</si>
  <si>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</si>
  <si>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</si>
  <si>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</si>
  <si>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</si>
  <si>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</si>
  <si>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</si>
  <si>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</si>
  <si>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</si>
  <si>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</si>
  <si>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</si>
  <si>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</si>
  <si>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</si>
  <si>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</si>
  <si>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</si>
  <si>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</si>
  <si>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</si>
  <si>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</si>
  <si>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</si>
  <si>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</si>
  <si>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</si>
  <si>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</si>
  <si>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</si>
  <si>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</si>
  <si>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</si>
  <si>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</si>
  <si>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</si>
  <si>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</si>
  <si>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</si>
  <si>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</si>
  <si>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</si>
  <si>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</si>
  <si>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</si>
  <si>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</si>
  <si>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</si>
  <si>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</si>
  <si>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</si>
  <si>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</si>
  <si>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</si>
  <si>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</si>
  <si>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</si>
  <si>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</si>
  <si>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</si>
  <si>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</si>
  <si>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</si>
  <si>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</si>
  <si>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</si>
  <si>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</si>
  <si>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</si>
  <si>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</si>
  <si>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</si>
  <si>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</si>
  <si>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</si>
  <si>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</si>
  <si>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</si>
  <si>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</si>
  <si>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</si>
  <si>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</si>
  <si>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</si>
  <si>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</si>
  <si>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</si>
  <si>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</si>
  <si>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</si>
  <si>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</si>
  <si>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</si>
  <si>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</si>
  <si>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</si>
  <si>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</si>
  <si>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</si>
  <si>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</si>
  <si>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</si>
  <si>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</si>
  <si>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</si>
  <si>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</si>
  <si>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</si>
  <si>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</si>
  <si>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</si>
  <si>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</si>
  <si>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</si>
  <si>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</si>
  <si>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</si>
  <si>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</si>
  <si>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</si>
  <si>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</si>
  <si>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</si>
  <si>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</si>
  <si>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</si>
  <si>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</si>
  <si>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</si>
  <si>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</si>
  <si>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</si>
  <si>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</si>
  <si>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</si>
  <si>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</si>
  <si>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</si>
  <si>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</si>
  <si>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</si>
  <si>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</si>
  <si>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</si>
  <si>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</si>
  <si>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</si>
  <si>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</si>
  <si>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</si>
  <si>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</si>
  <si>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</si>
  <si>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</si>
  <si>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</si>
  <si>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</si>
  <si>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</si>
  <si>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</si>
  <si>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</si>
  <si>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</si>
  <si>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</si>
  <si>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</si>
  <si>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</si>
  <si>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</si>
  <si>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</si>
  <si>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</si>
  <si>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</si>
  <si>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</si>
  <si>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</si>
  <si>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</si>
  <si>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</si>
  <si>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</si>
  <si>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</si>
  <si>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</si>
  <si>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</si>
  <si>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</si>
  <si>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</si>
  <si>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</si>
  <si>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</si>
  <si>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</si>
  <si>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</si>
  <si>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</si>
  <si>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</si>
  <si>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</si>
  <si>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</si>
  <si>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</si>
  <si>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</si>
  <si>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</si>
  <si>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</si>
  <si>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</si>
  <si>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</si>
  <si>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</si>
  <si>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</si>
  <si>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</si>
  <si>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</si>
  <si>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</si>
  <si>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</si>
  <si>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</si>
  <si>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</si>
  <si>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</si>
  <si>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</si>
  <si>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</si>
  <si>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</si>
  <si>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</si>
  <si>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</si>
  <si>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</si>
  <si>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</si>
  <si>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</si>
  <si>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</si>
  <si>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</si>
  <si>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</si>
  <si>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</si>
  <si>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</si>
  <si>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</si>
  <si>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</si>
  <si>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</si>
  <si>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</si>
  <si>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</si>
  <si>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</si>
  <si>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</si>
  <si>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</si>
  <si>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</si>
  <si>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</si>
  <si>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</si>
  <si>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</si>
  <si>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</si>
  <si>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</si>
  <si>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</si>
  <si>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</si>
  <si>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</si>
  <si>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</si>
  <si>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</si>
  <si>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</si>
  <si>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</si>
  <si>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</si>
  <si>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</si>
  <si>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</si>
  <si>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</si>
  <si>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</si>
  <si>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</si>
  <si>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</si>
  <si>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</si>
  <si>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</si>
  <si>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</si>
  <si>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</si>
  <si>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</si>
  <si>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</si>
  <si>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</si>
  <si>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</si>
  <si>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</si>
  <si>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</si>
  <si>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</si>
  <si>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</si>
  <si>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</si>
  <si>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</si>
  <si>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</si>
  <si>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</si>
  <si>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</si>
  <si>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</si>
  <si>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</si>
  <si>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</si>
  <si>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</si>
  <si>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</si>
  <si>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</si>
  <si>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</si>
  <si>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</si>
  <si>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</si>
  <si>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</si>
  <si>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</si>
  <si>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</si>
  <si>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</si>
  <si>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</si>
  <si>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</si>
  <si>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</si>
  <si>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</si>
  <si>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</si>
  <si>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</si>
  <si>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</si>
  <si>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</si>
  <si>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</si>
  <si>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</si>
  <si>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</si>
  <si>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</si>
  <si>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</si>
  <si>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</si>
  <si>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</si>
  <si>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</si>
  <si>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</si>
  <si>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</si>
  <si>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</si>
  <si>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</si>
  <si>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</si>
  <si>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</si>
  <si>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</si>
  <si>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</si>
  <si>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</si>
  <si>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</si>
  <si>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</si>
  <si>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</si>
  <si>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</si>
  <si>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</si>
  <si>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</si>
  <si>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</si>
  <si>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</si>
  <si>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</si>
  <si>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</si>
  <si>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</si>
  <si>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</si>
  <si>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</si>
  <si>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</si>
  <si>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</si>
  <si>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</si>
  <si>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</si>
  <si>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</si>
  <si>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</si>
  <si>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</si>
  <si>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</si>
  <si>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</si>
  <si>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</si>
  <si>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</si>
  <si>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</si>
  <si>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</si>
  <si>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</si>
  <si>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</si>
  <si>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</si>
  <si>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</si>
  <si>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</si>
  <si>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</si>
  <si>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</si>
  <si>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</si>
  <si>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</si>
  <si>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</si>
  <si>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</si>
  <si>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</si>
  <si>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</si>
  <si>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</si>
  <si>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</si>
  <si>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</si>
  <si>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</si>
  <si>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</si>
  <si>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</si>
  <si>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</si>
  <si>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</si>
  <si>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</si>
  <si>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</si>
  <si>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</si>
  <si>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</si>
  <si>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</si>
  <si>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</si>
  <si>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</si>
  <si>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</si>
  <si>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</si>
  <si>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</si>
  <si>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</si>
  <si>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</si>
  <si>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</si>
  <si>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</si>
  <si>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</si>
  <si>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</si>
  <si>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</si>
  <si>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</si>
  <si>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</si>
  <si>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</si>
  <si>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</si>
  <si>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</si>
  <si>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</si>
  <si>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</si>
  <si>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</si>
  <si>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</si>
  <si>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</si>
  <si>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</si>
  <si>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</si>
  <si>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</si>
  <si>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</si>
  <si>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</si>
  <si>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</si>
  <si>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</si>
  <si>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</si>
  <si>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</si>
  <si>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</si>
  <si>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</si>
  <si>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</si>
  <si>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</si>
  <si>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</si>
  <si>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</si>
  <si>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</si>
  <si>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</si>
  <si>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</si>
  <si>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</si>
  <si>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</si>
  <si>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</si>
  <si>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</si>
  <si>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</si>
  <si>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</si>
  <si>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</si>
  <si>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</si>
  <si>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</si>
  <si>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</si>
  <si>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</si>
  <si>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</si>
  <si>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</si>
  <si>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</si>
  <si>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</si>
  <si>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</si>
  <si>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</si>
  <si>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</si>
  <si>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</si>
  <si>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</si>
  <si>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</si>
  <si>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</si>
  <si>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</si>
  <si>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</si>
  <si>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</si>
  <si>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</si>
  <si>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</si>
  <si>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</si>
  <si>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</si>
  <si>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</si>
  <si>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</si>
  <si>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</si>
  <si>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</si>
  <si>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</si>
  <si>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</si>
  <si>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</si>
  <si>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</si>
  <si>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</si>
  <si>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</si>
  <si>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</si>
  <si>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</si>
  <si>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</si>
  <si>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</si>
  <si>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</si>
  <si>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</si>
  <si>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</si>
  <si>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</si>
  <si>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</si>
  <si>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</si>
  <si>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</si>
  <si>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</si>
  <si>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</si>
  <si>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</si>
  <si>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</si>
  <si>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</si>
  <si>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</si>
  <si>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</si>
  <si>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</si>
  <si>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</si>
  <si>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</si>
  <si>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</si>
  <si>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</si>
  <si>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</si>
  <si>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</si>
  <si>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</si>
  <si>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</si>
  <si>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</si>
  <si>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</si>
  <si>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</si>
  <si>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</si>
  <si>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</si>
  <si>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</si>
  <si>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</si>
  <si>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</si>
  <si>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</si>
  <si>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</si>
  <si>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</si>
  <si>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</si>
  <si>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</si>
  <si>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</si>
  <si>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</si>
  <si>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</si>
  <si>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</si>
  <si>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</si>
  <si>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</si>
  <si>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</si>
  <si>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</si>
  <si>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</si>
  <si>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</si>
  <si>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</si>
  <si>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</si>
  <si>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</si>
  <si>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</si>
  <si>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</si>
  <si>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</si>
  <si>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</si>
  <si>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</si>
  <si>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</si>
  <si>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</si>
  <si>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</si>
  <si>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</si>
  <si>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</si>
  <si>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</si>
  <si>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</si>
  <si>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</si>
  <si>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</si>
  <si>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</si>
  <si>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</si>
  <si>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</si>
  <si>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</si>
  <si>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</si>
  <si>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</si>
  <si>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</si>
  <si>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</si>
  <si>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</si>
  <si>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</si>
  <si>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</si>
  <si>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</si>
  <si>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</si>
  <si>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</si>
  <si>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</si>
  <si>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</si>
  <si>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</si>
  <si>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</si>
  <si>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</si>
  <si>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</si>
  <si>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</si>
  <si>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</si>
  <si>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</si>
  <si>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</si>
  <si>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</si>
  <si>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</si>
  <si>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</si>
  <si>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</si>
  <si>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</si>
  <si>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</si>
  <si>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</si>
  <si>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</si>
  <si>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</si>
  <si>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</si>
  <si>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</si>
  <si>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</si>
  <si>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</si>
  <si>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</si>
  <si>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</si>
  <si>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</si>
  <si>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</si>
  <si>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</si>
  <si>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</si>
  <si>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</si>
  <si>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</si>
  <si>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</si>
  <si>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</si>
  <si>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</si>
  <si>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</si>
  <si>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</si>
  <si>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</si>
  <si>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</si>
  <si>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</si>
  <si>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</si>
  <si>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</si>
  <si>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</si>
  <si>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</si>
  <si>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</si>
  <si>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</si>
  <si>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</si>
  <si>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</si>
  <si>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</si>
  <si>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</si>
  <si>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</si>
  <si>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</si>
  <si>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</si>
  <si>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</si>
  <si>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</si>
  <si>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</si>
  <si>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</si>
  <si>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</si>
  <si>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</si>
  <si>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</si>
  <si>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</si>
  <si>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</si>
  <si>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</si>
  <si>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</si>
  <si>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</si>
  <si>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</si>
  <si>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</si>
  <si>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</si>
  <si>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</si>
  <si>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</si>
  <si>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</si>
  <si>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</si>
  <si>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</si>
  <si>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</si>
  <si>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</si>
  <si>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</si>
  <si>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</si>
  <si>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</si>
  <si>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</si>
  <si>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</si>
  <si>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</si>
  <si>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</si>
  <si>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</si>
  <si>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</si>
  <si>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</si>
  <si>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</si>
  <si>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</si>
  <si>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</si>
  <si>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</si>
  <si>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</si>
  <si>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</si>
  <si>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</si>
  <si>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</si>
  <si>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</si>
  <si>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</si>
  <si>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</si>
  <si>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</si>
  <si>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</si>
  <si>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</si>
  <si>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</si>
  <si>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</si>
  <si>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</si>
  <si>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</si>
  <si>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</si>
  <si>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</si>
  <si>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</si>
  <si>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</si>
  <si>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</si>
  <si>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</si>
  <si>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</si>
  <si>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</si>
  <si>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</si>
  <si>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</si>
  <si>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</si>
  <si>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</si>
  <si>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</si>
  <si>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</si>
  <si>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</si>
  <si>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</si>
  <si>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</si>
  <si>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</si>
  <si>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</si>
  <si>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</si>
  <si>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</si>
  <si>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</si>
  <si>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</si>
  <si>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</si>
  <si>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</si>
  <si>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</si>
  <si>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</si>
  <si>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</si>
  <si>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</si>
  <si>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</si>
  <si>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</si>
  <si>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</si>
  <si>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</si>
  <si>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</si>
  <si>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</si>
  <si>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</si>
  <si>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</si>
  <si>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</si>
  <si>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</si>
  <si>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</si>
  <si>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</si>
  <si>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</si>
  <si>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</si>
  <si>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</si>
  <si>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</si>
  <si>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</si>
  <si>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</si>
  <si>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</si>
  <si>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</si>
  <si>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</si>
  <si>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</si>
  <si>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</si>
  <si>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</si>
  <si>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</si>
  <si>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</si>
  <si>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</si>
  <si>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</si>
  <si>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</si>
  <si>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</si>
  <si>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</si>
  <si>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</si>
  <si>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</si>
  <si>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</si>
  <si>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</si>
  <si>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</si>
  <si>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</si>
  <si>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</si>
  <si>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</si>
  <si>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</si>
  <si>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</si>
  <si>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</si>
  <si>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</si>
  <si>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</si>
  <si>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</si>
  <si>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</si>
  <si>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</si>
  <si>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</si>
  <si>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</si>
  <si>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</si>
  <si>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</si>
  <si>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</si>
  <si>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</si>
  <si>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</si>
  <si>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</si>
  <si>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</si>
  <si>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</si>
  <si>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</si>
  <si>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</si>
  <si>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</si>
  <si>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</si>
  <si>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</si>
  <si>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</si>
  <si>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</si>
  <si>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</si>
  <si>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</si>
  <si>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</si>
  <si>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</si>
  <si>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</si>
  <si>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</si>
  <si>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</si>
  <si>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</si>
  <si>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</si>
  <si>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</si>
  <si>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</si>
  <si>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</si>
  <si>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</si>
  <si>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</si>
  <si>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</si>
  <si>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</si>
  <si>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</si>
  <si>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</si>
  <si>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</si>
  <si>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</si>
  <si>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</si>
  <si>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</si>
  <si>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</si>
  <si>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</si>
  <si>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</si>
  <si>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</si>
  <si>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</si>
  <si>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</si>
  <si>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</si>
  <si>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</si>
  <si>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</si>
  <si>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</si>
  <si>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</si>
  <si>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</si>
  <si>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</si>
  <si>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</si>
  <si>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</si>
  <si>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</si>
  <si>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</si>
  <si>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</si>
  <si>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</si>
  <si>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</si>
  <si>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</si>
  <si>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</si>
  <si>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</si>
  <si>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</si>
  <si>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</si>
  <si>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</si>
  <si>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</si>
  <si>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</si>
  <si>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</si>
  <si>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</si>
  <si>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</si>
  <si>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</si>
  <si>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</si>
  <si>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</si>
  <si>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</si>
  <si>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</si>
  <si>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</si>
  <si>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</si>
  <si>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</si>
  <si>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</si>
  <si>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</si>
  <si>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</si>
  <si>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</si>
  <si>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</si>
  <si>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</si>
  <si>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</si>
  <si>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</si>
  <si>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</si>
  <si>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</si>
  <si>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</si>
  <si>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</si>
  <si>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</si>
  <si>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</si>
  <si>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</si>
  <si>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</si>
  <si>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</si>
  <si>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</si>
  <si>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</si>
  <si>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</si>
  <si>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</si>
  <si>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</si>
  <si>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</si>
  <si>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</si>
  <si>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</si>
  <si>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</si>
  <si>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</si>
  <si>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</si>
  <si>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</si>
  <si>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</si>
  <si>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</si>
  <si>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</si>
  <si>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</si>
  <si>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</si>
  <si>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</si>
  <si>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</si>
  <si>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</si>
  <si>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</si>
  <si>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</si>
  <si>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</si>
  <si>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</si>
  <si>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</si>
  <si>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</si>
  <si>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</si>
  <si>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</si>
  <si>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</si>
  <si>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</si>
  <si>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</si>
  <si>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</si>
  <si>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</si>
  <si>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</si>
  <si>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</si>
  <si>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</si>
  <si>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</si>
  <si>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</si>
  <si>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</si>
  <si>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</si>
  <si>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</si>
  <si>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</si>
  <si>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</si>
  <si>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</si>
  <si>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</si>
  <si>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</si>
  <si>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</si>
  <si>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</si>
  <si>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</si>
  <si>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</si>
  <si>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</si>
  <si>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</si>
  <si>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</si>
  <si>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</si>
  <si>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</si>
  <si>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</si>
  <si>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</si>
  <si>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</si>
  <si>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</si>
  <si>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</si>
  <si>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</si>
  <si>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</si>
  <si>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</si>
  <si>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</si>
  <si>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</si>
  <si>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</si>
  <si>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</si>
  <si>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</si>
  <si>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</si>
  <si>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</si>
  <si>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</si>
  <si>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</si>
  <si>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</si>
  <si>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</si>
  <si>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</si>
  <si>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</si>
  <si>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</si>
  <si>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</si>
  <si>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</si>
  <si>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</si>
  <si>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</si>
  <si>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</si>
  <si>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</si>
  <si>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</si>
  <si>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</si>
  <si>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</si>
  <si>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</si>
  <si>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</si>
  <si>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</si>
  <si>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</si>
  <si>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</si>
  <si>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</si>
  <si>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</si>
  <si>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</si>
  <si>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</si>
  <si>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</si>
  <si>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</si>
  <si>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</si>
  <si>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</si>
  <si>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</si>
  <si>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</si>
  <si>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</si>
  <si>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</si>
  <si>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</si>
  <si>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</si>
  <si>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</si>
  <si>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</si>
  <si>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</si>
  <si>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</si>
  <si>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</si>
  <si>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</si>
  <si>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</si>
  <si>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</si>
  <si>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</si>
  <si>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</si>
  <si>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</si>
  <si>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</si>
  <si>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</si>
  <si>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</si>
  <si>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</si>
  <si>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</si>
  <si>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</si>
  <si>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</si>
  <si>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</si>
  <si>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</si>
  <si>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</si>
  <si>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</si>
  <si>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</si>
  <si>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</si>
  <si>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</si>
  <si>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</si>
  <si>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</si>
  <si>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</si>
  <si>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</si>
  <si>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</si>
  <si>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</si>
  <si>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</si>
  <si>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</si>
  <si>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</si>
  <si>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</si>
  <si>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</si>
  <si>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</si>
  <si>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</si>
  <si>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</si>
  <si>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</si>
  <si>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</si>
  <si>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</si>
  <si>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</si>
  <si>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</si>
  <si>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</si>
  <si>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</si>
  <si>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</si>
  <si>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</si>
  <si>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</si>
  <si>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</si>
  <si>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</si>
  <si>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</si>
  <si>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</si>
  <si>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</si>
  <si>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</si>
  <si>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</si>
  <si>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</si>
  <si>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</si>
  <si>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</si>
  <si>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</si>
  <si>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</si>
  <si>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</si>
  <si>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</si>
  <si>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</si>
  <si>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</si>
  <si>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</si>
  <si>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</si>
  <si>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</si>
  <si>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</si>
  <si>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</si>
  <si>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</si>
  <si>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</si>
  <si>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</si>
  <si>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</si>
  <si>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</si>
  <si>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</si>
  <si>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</si>
  <si>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</si>
  <si>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</si>
  <si>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</si>
  <si>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</si>
  <si>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</si>
  <si>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</si>
  <si>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</si>
  <si>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</si>
  <si>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</si>
  <si>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</si>
  <si>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</si>
  <si>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</si>
  <si>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</si>
  <si>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</si>
  <si>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</si>
  <si>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</si>
  <si>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</si>
  <si>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</si>
  <si>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</si>
  <si>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</si>
  <si>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</si>
  <si>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</si>
  <si>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</si>
  <si>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</si>
  <si>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</si>
  <si>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</si>
  <si>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</si>
  <si>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</si>
  <si>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</si>
  <si>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</si>
  <si>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</si>
  <si>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</si>
  <si>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</si>
  <si>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</si>
  <si>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</si>
  <si>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</si>
  <si>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</si>
  <si>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</si>
  <si>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</si>
  <si>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</si>
  <si>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</si>
  <si>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</si>
  <si>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</si>
  <si>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</si>
  <si>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</si>
  <si>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</si>
  <si>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</si>
  <si>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</si>
  <si>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</si>
  <si>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</si>
  <si>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</si>
  <si>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</si>
  <si>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</si>
  <si>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</si>
  <si>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</si>
  <si>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</si>
  <si>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</si>
  <si>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</si>
  <si>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</si>
  <si>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</si>
  <si>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</si>
  <si>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</si>
  <si>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</si>
  <si>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</si>
  <si>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</si>
  <si>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</si>
  <si>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</si>
  <si>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</si>
  <si>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</si>
  <si>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</si>
  <si>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</si>
  <si>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</si>
  <si>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</si>
  <si>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</si>
  <si>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</si>
  <si>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</si>
  <si>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</si>
  <si>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</si>
  <si>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</si>
  <si>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</si>
  <si>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</si>
  <si>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</si>
  <si>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</si>
  <si>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</si>
  <si>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</si>
  <si>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</si>
  <si>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</si>
  <si>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</si>
  <si>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</si>
  <si>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</si>
  <si>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</si>
  <si>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</si>
  <si>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</si>
  <si>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</si>
  <si>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</si>
  <si>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</si>
  <si>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</si>
  <si>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</si>
  <si>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</si>
  <si>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</si>
  <si>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</si>
  <si>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</si>
  <si>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</si>
  <si>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</si>
  <si>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</si>
  <si>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</si>
  <si>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</si>
  <si>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</si>
  <si>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</si>
  <si>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</si>
  <si>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</si>
  <si>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</si>
  <si>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</si>
  <si>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</si>
  <si>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</si>
  <si>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</si>
  <si>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</si>
  <si>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</si>
  <si>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</si>
  <si>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</si>
  <si>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</si>
  <si>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</si>
  <si>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</si>
  <si>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</si>
  <si>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</si>
  <si>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</si>
  <si>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</si>
  <si>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</si>
  <si>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</si>
  <si>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</si>
  <si>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</si>
  <si>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</si>
  <si>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</si>
  <si>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</si>
  <si>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</si>
  <si>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</si>
  <si>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</si>
  <si>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</si>
  <si>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</si>
  <si>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</si>
  <si>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</si>
  <si>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</si>
  <si>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</si>
  <si>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</si>
  <si>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</si>
  <si>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</si>
  <si>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</si>
  <si>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</si>
  <si>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</si>
  <si>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</si>
  <si>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</si>
  <si>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</si>
  <si>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</si>
  <si>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</si>
  <si>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</si>
  <si>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</si>
  <si>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</si>
  <si>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</si>
  <si>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</si>
  <si>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</si>
  <si>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</si>
  <si>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</si>
  <si>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</si>
  <si>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</si>
  <si>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</si>
  <si>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</si>
  <si>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</si>
  <si>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</si>
  <si>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</si>
  <si>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</si>
  <si>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</si>
  <si>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</si>
  <si>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</si>
  <si>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</si>
  <si>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</si>
  <si>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</si>
  <si>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</si>
  <si>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</si>
  <si>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</si>
  <si>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</si>
  <si>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</si>
  <si>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</si>
  <si>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</si>
  <si>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</si>
  <si>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</si>
  <si>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</si>
  <si>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</si>
  <si>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</si>
  <si>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</si>
  <si>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</si>
  <si>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</si>
  <si>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</si>
  <si>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</si>
  <si>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</si>
  <si>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</si>
  <si>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</si>
  <si>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</si>
  <si>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</si>
  <si>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</si>
  <si>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</si>
  <si>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</si>
  <si>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</si>
  <si>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</si>
  <si>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</si>
  <si>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</si>
  <si>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</si>
  <si>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</si>
  <si>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</si>
  <si>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</si>
  <si>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</si>
  <si>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</si>
  <si>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</si>
  <si>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</si>
  <si>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</si>
  <si>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</si>
  <si>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</si>
  <si>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</si>
  <si>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</si>
  <si>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</si>
  <si>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</si>
  <si>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</si>
  <si>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</si>
  <si>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</si>
  <si>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</si>
  <si>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</si>
  <si>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</si>
  <si>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</si>
  <si>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</si>
  <si>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</si>
  <si>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</si>
  <si>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</si>
  <si>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</si>
  <si>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</si>
  <si>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</si>
  <si>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</si>
  <si>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</si>
  <si>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</si>
  <si>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</si>
  <si>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</si>
  <si>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</si>
  <si>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</si>
  <si>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</si>
  <si>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</si>
  <si>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</si>
  <si>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</si>
  <si>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</si>
  <si>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</si>
  <si>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</si>
  <si>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</si>
  <si>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</si>
  <si>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</si>
  <si>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</si>
  <si>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</si>
  <si>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</si>
  <si>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</si>
  <si>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</si>
  <si>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</si>
  <si>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</si>
  <si>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</si>
  <si>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</si>
  <si>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</si>
  <si>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</si>
  <si>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</si>
  <si>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</si>
  <si>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</si>
  <si>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</si>
  <si>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</si>
  <si>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</si>
  <si>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</si>
  <si>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</si>
  <si>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</si>
  <si>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</si>
  <si>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</si>
  <si>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</si>
  <si>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</si>
  <si>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</si>
  <si>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</si>
  <si>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</si>
  <si>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</si>
  <si>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</si>
  <si>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</si>
  <si>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</si>
  <si>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</si>
  <si>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</si>
  <si>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</si>
  <si>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</si>
  <si>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</si>
  <si>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</si>
  <si>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</si>
  <si>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</si>
  <si>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</si>
  <si>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</si>
  <si>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</si>
  <si>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</si>
  <si>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</si>
  <si>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</si>
  <si>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</si>
  <si>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</si>
  <si>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</si>
  <si>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</si>
  <si>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</si>
  <si>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</si>
  <si>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</si>
  <si>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</si>
  <si>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</si>
  <si>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</si>
  <si>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</si>
  <si>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</si>
  <si>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</si>
  <si>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</si>
  <si>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</si>
  <si>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</si>
  <si>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</si>
  <si>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</si>
  <si>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</si>
  <si>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</si>
  <si>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</si>
  <si>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</si>
  <si>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</si>
  <si>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</si>
  <si>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</si>
  <si>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</si>
  <si>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</si>
  <si>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</si>
  <si>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</si>
  <si>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</si>
  <si>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</si>
  <si>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</si>
  <si>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</si>
  <si>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</si>
  <si>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</si>
  <si>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</si>
  <si>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</si>
  <si>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</si>
  <si>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</si>
  <si>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</si>
  <si>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</si>
  <si>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</si>
  <si>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</si>
  <si>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</si>
  <si>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</si>
  <si>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</si>
  <si>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</si>
  <si>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</si>
  <si>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</si>
  <si>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</si>
  <si>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</si>
  <si>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</si>
  <si>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</si>
  <si>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</si>
  <si>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</si>
  <si>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</si>
  <si>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</si>
  <si>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</si>
  <si>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</si>
  <si>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</si>
  <si>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</si>
  <si>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</si>
  <si>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</si>
  <si>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</si>
  <si>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</si>
  <si>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</si>
  <si>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</si>
  <si>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</si>
  <si>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</si>
  <si>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</si>
  <si>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</si>
  <si>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</si>
  <si>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</si>
  <si>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</si>
  <si>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</si>
  <si>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</si>
  <si>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</si>
  <si>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</si>
  <si>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</si>
  <si>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</si>
  <si>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</si>
  <si>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</si>
  <si>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</si>
  <si>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</si>
  <si>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</si>
  <si>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</si>
  <si>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</si>
  <si>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</si>
  <si>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</si>
  <si>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</si>
  <si>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</si>
  <si>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</si>
  <si>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</si>
  <si>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</si>
  <si>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</si>
  <si>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</si>
  <si>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</si>
  <si>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</si>
  <si>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</si>
  <si>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</si>
  <si>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</si>
  <si>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</si>
  <si>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</si>
  <si>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</si>
  <si>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</si>
  <si>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</si>
  <si>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</si>
  <si>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</si>
  <si>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</si>
  <si>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</si>
  <si>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</si>
  <si>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</si>
  <si>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</si>
  <si>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</si>
  <si>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</si>
  <si>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</si>
  <si>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</si>
  <si>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</si>
  <si>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</si>
  <si>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</si>
  <si>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</si>
  <si>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</si>
  <si>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</si>
  <si>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</si>
  <si>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</si>
  <si>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</si>
  <si>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</si>
  <si>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</si>
  <si>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</si>
  <si>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</si>
  <si>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</si>
  <si>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</si>
  <si>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</si>
  <si>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</si>
  <si>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</si>
  <si>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</si>
  <si>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</si>
  <si>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</si>
  <si>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</si>
  <si>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</si>
  <si>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</si>
  <si>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</si>
  <si>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</si>
  <si>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</si>
  <si>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</si>
  <si>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</si>
  <si>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</si>
  <si>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</si>
  <si>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</si>
  <si>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</si>
  <si>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</si>
  <si>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</si>
  <si>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</si>
  <si>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</si>
  <si>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</si>
  <si>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</si>
  <si>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</si>
  <si>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</si>
  <si>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</si>
  <si>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</si>
  <si>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</si>
  <si>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</si>
  <si>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</si>
  <si>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</si>
  <si>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</si>
  <si>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</si>
  <si>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</si>
  <si>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</si>
  <si>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</si>
  <si>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</si>
  <si>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</si>
  <si>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</si>
  <si>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</si>
  <si>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</si>
  <si>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</si>
  <si>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</si>
  <si>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</si>
  <si>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</si>
  <si>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</si>
  <si>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</si>
  <si>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</si>
  <si>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</si>
  <si>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</si>
  <si>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</si>
  <si>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</si>
  <si>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</si>
  <si>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</si>
  <si>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</si>
  <si>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</si>
  <si>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</si>
  <si>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</si>
  <si>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</si>
  <si>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</si>
  <si>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</si>
  <si>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</si>
  <si>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</si>
  <si>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</si>
  <si>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</si>
  <si>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</si>
  <si>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</si>
  <si>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</si>
  <si>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</si>
  <si>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</si>
  <si>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</si>
  <si>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</si>
  <si>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</si>
  <si>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</si>
  <si>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</si>
  <si>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</si>
  <si>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</si>
  <si>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</si>
  <si>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</si>
  <si>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</si>
  <si>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</si>
  <si>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</si>
  <si>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</si>
  <si>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</si>
  <si>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</si>
  <si>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</si>
  <si>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</si>
  <si>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</si>
  <si>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</si>
  <si>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</si>
  <si>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</si>
  <si>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</si>
  <si>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</si>
  <si>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</si>
  <si>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</si>
  <si>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</si>
  <si>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</si>
  <si>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</si>
  <si>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</si>
  <si>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</si>
  <si>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</si>
  <si>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</si>
  <si>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</si>
  <si>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</si>
  <si>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</si>
  <si>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</si>
  <si>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</si>
  <si>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</si>
  <si>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</si>
  <si>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</si>
  <si>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</si>
  <si>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</si>
  <si>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</si>
  <si>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</si>
  <si>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</si>
  <si>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</si>
  <si>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</si>
  <si>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</si>
  <si>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</si>
  <si>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</si>
  <si>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</si>
  <si>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</si>
  <si>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</si>
  <si>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</si>
  <si>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</si>
  <si>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</si>
  <si>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</si>
  <si>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</si>
  <si>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</si>
  <si>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</si>
  <si>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</si>
  <si>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</si>
  <si>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</si>
  <si>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</si>
  <si>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</si>
  <si>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</si>
  <si>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</si>
  <si>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</si>
  <si>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</si>
  <si>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</si>
  <si>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</si>
  <si>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</si>
  <si>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</si>
  <si>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</si>
  <si>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</si>
  <si>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</si>
  <si>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</si>
  <si>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</si>
  <si>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</si>
  <si>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</si>
  <si>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</si>
  <si>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</si>
  <si>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</si>
  <si>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</si>
  <si>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</si>
  <si>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</si>
  <si>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</si>
  <si>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</si>
  <si>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</si>
  <si>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</si>
  <si>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</si>
  <si>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</si>
  <si>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</si>
  <si>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</si>
  <si>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</si>
  <si>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</si>
  <si>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</si>
  <si>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</si>
  <si>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</si>
  <si>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</si>
  <si>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</si>
  <si>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</si>
  <si>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</si>
  <si>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</si>
  <si>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</si>
  <si>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</si>
  <si>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</si>
  <si>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</si>
  <si>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</si>
  <si>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</si>
  <si>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</si>
  <si>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</si>
  <si>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</si>
  <si>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</si>
  <si>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</si>
  <si>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</si>
  <si>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</si>
  <si>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</si>
  <si>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</si>
  <si>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</si>
  <si>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</si>
  <si>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</si>
  <si>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</si>
  <si>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</si>
  <si>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</si>
  <si>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</si>
  <si>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</si>
  <si>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</si>
  <si>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</si>
  <si>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</si>
  <si>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</si>
  <si>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</si>
  <si>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</si>
  <si>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</si>
  <si>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</si>
  <si>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</si>
  <si>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</si>
  <si>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</si>
  <si>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</si>
  <si>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</si>
  <si>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</si>
  <si>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</si>
  <si>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</si>
  <si>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</si>
  <si>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</si>
  <si>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</si>
  <si>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</si>
  <si>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</si>
  <si>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</si>
  <si>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</si>
  <si>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</si>
  <si>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</si>
  <si>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</si>
  <si>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</si>
  <si>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</si>
  <si>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</si>
  <si>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</si>
  <si>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</si>
  <si>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</si>
  <si>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</si>
  <si>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</si>
  <si>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</si>
  <si>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</si>
  <si>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</si>
  <si>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</si>
  <si>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</si>
  <si>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</si>
  <si>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</si>
  <si>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</si>
  <si>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</si>
  <si>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</si>
  <si>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</si>
  <si>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</si>
  <si>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</si>
  <si>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</si>
  <si>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</si>
  <si>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</si>
  <si>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</si>
  <si>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</si>
  <si>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</si>
  <si>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</si>
  <si>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</si>
  <si>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</si>
  <si>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</si>
  <si>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</si>
  <si>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</si>
  <si>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</si>
  <si>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</si>
  <si>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</si>
  <si>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</si>
  <si>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</si>
  <si>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</si>
  <si>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</si>
  <si>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</si>
  <si>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</si>
  <si>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</si>
  <si>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</si>
  <si>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</si>
  <si>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</si>
  <si>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</si>
  <si>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</si>
  <si>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</si>
  <si>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</si>
  <si>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</si>
  <si>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</si>
  <si>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</si>
  <si>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</si>
  <si>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</si>
  <si>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</si>
  <si>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</si>
  <si>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</si>
  <si>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</si>
  <si>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</si>
  <si>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</si>
  <si>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</si>
  <si>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</si>
  <si>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</si>
  <si>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</si>
  <si>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</si>
  <si>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</si>
  <si>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</si>
  <si>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</si>
  <si>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</si>
  <si>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</si>
  <si>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</si>
  <si>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</si>
  <si>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</si>
  <si>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</si>
  <si>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</si>
  <si>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</si>
  <si>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</si>
  <si>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</si>
  <si>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</si>
  <si>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</si>
  <si>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</si>
  <si>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</si>
  <si>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</si>
  <si>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</si>
  <si>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</si>
  <si>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</si>
  <si>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</si>
  <si>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</si>
  <si>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</si>
  <si>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</si>
  <si>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</si>
  <si>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</si>
  <si>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</si>
  <si>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</si>
  <si>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</si>
  <si>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</si>
  <si>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</si>
  <si>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</si>
  <si>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</si>
  <si>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</si>
  <si>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</si>
  <si>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</si>
  <si>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</si>
  <si>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</si>
  <si>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</si>
  <si>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</si>
  <si>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</si>
  <si>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</si>
  <si>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</si>
  <si>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</si>
  <si>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</si>
  <si>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</si>
  <si>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</si>
  <si>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</si>
  <si>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</si>
  <si>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</si>
  <si>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</si>
  <si>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</si>
  <si>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</si>
  <si>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</si>
  <si>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</si>
  <si>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</si>
  <si>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</si>
  <si>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</si>
  <si>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</si>
  <si>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</si>
  <si>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</si>
  <si>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</si>
  <si>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</si>
  <si>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</si>
  <si>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</si>
  <si>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</si>
  <si>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</si>
  <si>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</si>
  <si>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</si>
  <si>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</si>
  <si>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</si>
  <si>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</si>
  <si>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</si>
  <si>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</si>
  <si>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</si>
  <si>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</si>
  <si>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</si>
  <si>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</si>
  <si>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</si>
  <si>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</si>
  <si>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</si>
  <si>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</si>
  <si>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</si>
  <si>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</si>
  <si>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</si>
  <si>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</si>
  <si>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</si>
  <si>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</si>
  <si>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</si>
  <si>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</si>
  <si>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</si>
  <si>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</si>
  <si>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</si>
  <si>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</si>
  <si>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</si>
  <si>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</si>
  <si>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</si>
  <si>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</si>
  <si>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</si>
  <si>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</si>
  <si>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</si>
  <si>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</si>
  <si>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</si>
  <si>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</si>
  <si>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</si>
  <si>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</si>
  <si>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</si>
  <si>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</si>
  <si>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</si>
  <si>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</si>
  <si>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</si>
  <si>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</si>
  <si>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</si>
  <si>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</si>
  <si>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</si>
  <si>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</si>
  <si>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</si>
  <si>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</si>
  <si>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</si>
  <si>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</si>
  <si>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</si>
  <si>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</si>
  <si>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</si>
  <si>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</si>
  <si>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</si>
  <si>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</si>
  <si>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</si>
  <si>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</si>
  <si>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</si>
  <si>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</si>
  <si>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</si>
  <si>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</si>
  <si>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</si>
  <si>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</si>
  <si>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</si>
  <si>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</si>
  <si>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</si>
  <si>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</si>
  <si>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</si>
  <si>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</si>
  <si>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</si>
  <si>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</si>
  <si>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</si>
  <si>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</si>
  <si>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</si>
  <si>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</si>
  <si>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</si>
  <si>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</si>
  <si>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</si>
  <si>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</si>
  <si>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</si>
  <si>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</si>
  <si>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</si>
  <si>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</si>
  <si>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</si>
  <si>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</si>
  <si>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</si>
  <si>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</si>
  <si>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</si>
  <si>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</si>
  <si>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</si>
  <si>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</si>
  <si>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</si>
  <si>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</si>
  <si>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</si>
  <si>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</si>
  <si>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</si>
  <si>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</si>
  <si>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</si>
  <si>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</si>
  <si>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</si>
  <si>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</si>
  <si>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</si>
  <si>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</si>
  <si>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</si>
  <si>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</si>
  <si>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</si>
  <si>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</si>
  <si>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</si>
  <si>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</si>
  <si>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</si>
  <si>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</si>
  <si>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</si>
  <si>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</si>
  <si>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</si>
  <si>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</si>
  <si>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</si>
  <si>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</si>
  <si>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</si>
  <si>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</si>
  <si>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</si>
  <si>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</si>
  <si>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</si>
  <si>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</si>
  <si>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</si>
  <si>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</si>
  <si>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</si>
  <si>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</si>
  <si>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</si>
  <si>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</si>
  <si>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</si>
  <si>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</si>
  <si>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</si>
  <si>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</si>
  <si>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</si>
  <si>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</si>
  <si>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</si>
  <si>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</si>
  <si>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</si>
  <si>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</si>
  <si>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</si>
  <si>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</si>
  <si>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</si>
  <si>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</si>
  <si>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</si>
  <si>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</si>
  <si>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</si>
  <si>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</si>
  <si>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</si>
  <si>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</si>
  <si>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</si>
  <si>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</si>
  <si>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</si>
  <si>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</si>
  <si>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</si>
  <si>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</si>
  <si>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</si>
  <si>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</si>
  <si>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</si>
  <si>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</si>
  <si>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</si>
  <si>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</si>
  <si>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</si>
  <si>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</si>
  <si>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</si>
  <si>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</si>
  <si>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</si>
  <si>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</si>
  <si>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</si>
  <si>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</si>
  <si>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</si>
  <si>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</si>
  <si>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</si>
  <si>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</si>
  <si>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</si>
  <si>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</si>
  <si>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</si>
  <si>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</si>
  <si>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</si>
  <si>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</si>
  <si>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</si>
  <si>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</si>
  <si>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</si>
  <si>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</si>
  <si>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</si>
  <si>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</si>
  <si>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</si>
  <si>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</si>
  <si>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</si>
  <si>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</si>
  <si>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</si>
  <si>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</si>
  <si>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</si>
  <si>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</si>
  <si>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</si>
  <si>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</si>
  <si>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</si>
  <si>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</si>
  <si>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</si>
  <si>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</si>
  <si>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</si>
  <si>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</si>
  <si>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</si>
  <si>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</si>
  <si>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</si>
  <si>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</si>
  <si>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</si>
  <si>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</si>
  <si>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</si>
  <si>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</si>
  <si>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</si>
  <si>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</si>
  <si>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</si>
  <si>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</si>
  <si>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</si>
  <si>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</si>
  <si>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</si>
  <si>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</si>
  <si>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</si>
  <si>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</si>
  <si>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</si>
  <si>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</si>
  <si>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</si>
  <si>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</si>
  <si>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</si>
  <si>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</si>
  <si>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</si>
  <si>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</si>
  <si>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</si>
  <si>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</si>
  <si>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</si>
  <si>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</si>
  <si>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</si>
  <si>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</si>
  <si>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</si>
  <si>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</si>
  <si>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</si>
  <si>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</si>
  <si>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</si>
  <si>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</si>
  <si>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</si>
  <si>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</si>
  <si>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</si>
  <si>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</si>
  <si>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</si>
  <si>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</si>
  <si>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</si>
  <si>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</si>
  <si>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</si>
  <si>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</si>
  <si>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</si>
  <si>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</si>
  <si>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</si>
  <si>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</si>
  <si>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</si>
  <si>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</si>
  <si>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</si>
  <si>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</si>
  <si>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</si>
  <si>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</si>
  <si>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</si>
  <si>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</si>
  <si>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</si>
  <si>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</si>
  <si>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</si>
  <si>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</si>
  <si>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</si>
  <si>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</si>
  <si>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</si>
  <si>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</si>
  <si>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</si>
  <si>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</si>
  <si>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</si>
  <si>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</si>
  <si>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</si>
  <si>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</si>
  <si>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</si>
  <si>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</si>
  <si>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</si>
  <si>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</si>
  <si>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</si>
  <si>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</si>
  <si>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</si>
  <si>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</si>
  <si>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</si>
  <si>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</si>
  <si>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</si>
  <si>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</si>
  <si>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</si>
  <si>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</si>
  <si>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</si>
  <si>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</si>
  <si>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</si>
  <si>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</si>
  <si>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</si>
  <si>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</si>
  <si>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</si>
  <si>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</si>
  <si>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</si>
  <si>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</si>
  <si>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</si>
  <si>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</si>
  <si>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</si>
  <si>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</si>
  <si>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</si>
  <si>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</si>
  <si>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</si>
  <si>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</si>
  <si>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</si>
  <si>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</si>
  <si>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</si>
  <si>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</si>
  <si>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</si>
  <si>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</si>
  <si>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</si>
  <si>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</si>
  <si>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</si>
  <si>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</si>
  <si>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</si>
  <si>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</si>
  <si>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</si>
  <si>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</si>
  <si>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</si>
  <si>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</si>
  <si>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</si>
  <si>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</si>
  <si>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</si>
  <si>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</si>
  <si>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</si>
  <si>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</si>
  <si>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</si>
  <si>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</si>
  <si>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</si>
  <si>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</si>
  <si>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</si>
  <si>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</si>
  <si>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</si>
  <si>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</si>
  <si>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</si>
  <si>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</si>
  <si>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</si>
  <si>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</si>
  <si>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</si>
  <si>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</si>
  <si>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</si>
  <si>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</si>
  <si>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</si>
  <si>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</si>
  <si>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</si>
  <si>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</si>
  <si>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</si>
  <si>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</si>
  <si>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</si>
  <si>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</si>
  <si>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</si>
  <si>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</si>
  <si>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</si>
  <si>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</si>
  <si>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</si>
  <si>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</si>
  <si>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</si>
  <si>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</si>
  <si>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</si>
  <si>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</si>
  <si>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</si>
  <si>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</si>
  <si>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</si>
  <si>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</si>
  <si>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</si>
  <si>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</si>
  <si>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</si>
  <si>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</si>
  <si>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</si>
  <si>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</si>
  <si>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</si>
  <si>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</si>
  <si>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</si>
  <si>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</si>
  <si>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</si>
  <si>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</si>
  <si>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</si>
  <si>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</si>
  <si>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</si>
  <si>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</si>
  <si>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</si>
  <si>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</si>
  <si>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</si>
  <si>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</si>
  <si>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</si>
  <si>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</si>
  <si>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</si>
  <si>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</si>
  <si>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</si>
  <si>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</si>
  <si>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</si>
  <si>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</si>
  <si>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</si>
  <si>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</si>
  <si>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</si>
  <si>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</si>
  <si>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</si>
  <si>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</si>
  <si>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</si>
  <si>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</si>
  <si>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</si>
  <si>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</si>
  <si>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</si>
  <si>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</si>
  <si>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</si>
  <si>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</si>
  <si>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</si>
  <si>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</si>
  <si>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</si>
  <si>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</si>
  <si>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</si>
  <si>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</si>
  <si>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</si>
  <si>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</si>
  <si>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</si>
  <si>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</si>
  <si>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</si>
  <si>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</si>
  <si>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</si>
  <si>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</si>
  <si>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</si>
  <si>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</si>
  <si>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</si>
  <si>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</si>
  <si>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</si>
  <si>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</si>
  <si>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</si>
  <si>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</si>
  <si>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</si>
  <si>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</si>
  <si>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</si>
  <si>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</si>
  <si>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</si>
  <si>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</si>
  <si>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</si>
  <si>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</si>
  <si>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</si>
  <si>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</si>
  <si>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</si>
  <si>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</si>
  <si>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</si>
  <si>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</si>
  <si>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</si>
  <si>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</si>
  <si>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</si>
  <si>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</si>
  <si>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</si>
  <si>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</si>
  <si>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</si>
  <si>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</si>
  <si>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</si>
  <si>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</si>
  <si>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</si>
  <si>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</si>
  <si>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</si>
  <si>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</si>
  <si>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</si>
  <si>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</si>
  <si>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</si>
  <si>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</si>
  <si>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</si>
  <si>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</si>
  <si>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</si>
  <si>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</si>
  <si>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</si>
  <si>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</si>
  <si>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</si>
  <si>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</si>
  <si>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</si>
  <si>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</si>
  <si>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</si>
  <si>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</si>
  <si>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</si>
  <si>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</si>
  <si>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</si>
  <si>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</si>
  <si>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</si>
  <si>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</si>
  <si>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</si>
  <si>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</si>
  <si>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</si>
  <si>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</si>
  <si>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</si>
  <si>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</si>
  <si>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</si>
  <si>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</si>
  <si>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</si>
  <si>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</si>
  <si>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</si>
  <si>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</si>
  <si>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</si>
  <si>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</si>
  <si>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</si>
  <si>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</si>
  <si>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</si>
  <si>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</si>
  <si>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</si>
  <si>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</si>
  <si>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</si>
  <si>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</si>
  <si>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</si>
  <si>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</si>
  <si>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</si>
  <si>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</si>
  <si>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</si>
  <si>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</si>
  <si>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</si>
  <si>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</si>
  <si>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</si>
  <si>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</si>
  <si>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</si>
  <si>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</si>
  <si>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</si>
  <si>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</si>
  <si>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</si>
  <si>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</si>
  <si>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</si>
  <si>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</si>
  <si>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</si>
  <si>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</si>
  <si>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</si>
  <si>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</si>
  <si>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</si>
  <si>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</si>
  <si>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</si>
  <si>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</si>
  <si>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</si>
  <si>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</si>
  <si>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</si>
  <si>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</si>
  <si>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</si>
  <si>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</si>
  <si>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</si>
  <si>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</si>
  <si>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</si>
  <si>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</si>
  <si>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</si>
  <si>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</si>
  <si>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</si>
  <si>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</si>
  <si>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</si>
  <si>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</si>
  <si>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</si>
  <si>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</si>
  <si>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</si>
  <si>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</si>
  <si>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</si>
  <si>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</si>
  <si>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</si>
  <si>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</si>
  <si>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</si>
  <si>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</si>
  <si>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</si>
  <si>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</si>
  <si>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</si>
  <si>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</si>
  <si>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</si>
  <si>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</si>
  <si>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</si>
  <si>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</si>
  <si>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</si>
  <si>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</si>
  <si>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</si>
  <si>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</si>
  <si>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</si>
  <si>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</si>
  <si>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</si>
  <si>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</si>
  <si>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</si>
  <si>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</si>
  <si>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</si>
  <si>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</si>
  <si>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</si>
  <si>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</si>
  <si>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</si>
  <si>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</si>
  <si>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</si>
  <si>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</si>
  <si>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</si>
  <si>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</si>
  <si>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</si>
  <si>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</si>
  <si>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</si>
  <si>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</si>
  <si>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</si>
  <si>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</si>
  <si>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</si>
  <si>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</si>
  <si>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</si>
  <si>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</si>
  <si>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</si>
  <si>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</si>
  <si>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</si>
  <si>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</si>
  <si>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</si>
  <si>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</si>
  <si>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</si>
  <si>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</si>
  <si>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</si>
  <si>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</si>
  <si>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</si>
  <si>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</si>
  <si>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</si>
  <si>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</si>
  <si>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</si>
  <si>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</si>
  <si>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</si>
  <si>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</si>
  <si>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</si>
  <si>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</si>
  <si>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</si>
  <si>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</si>
  <si>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</si>
  <si>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</si>
  <si>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</si>
  <si>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</si>
  <si>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</si>
  <si>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</si>
  <si>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</si>
  <si>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</si>
  <si>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</si>
  <si>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</si>
  <si>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</si>
  <si>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</si>
  <si>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</si>
  <si>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</si>
  <si>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</si>
  <si>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</si>
  <si>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</si>
  <si>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</si>
  <si>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</si>
  <si>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</si>
  <si>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</si>
  <si>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</si>
  <si>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</si>
  <si>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</si>
  <si>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</si>
  <si>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</si>
  <si>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</si>
  <si>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</si>
  <si>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</si>
  <si>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</si>
  <si>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</si>
  <si>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</si>
  <si>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</si>
  <si>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</si>
  <si>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</si>
  <si>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</si>
  <si>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</si>
  <si>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</si>
  <si>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</si>
  <si>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</si>
  <si>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</si>
  <si>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</si>
  <si>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</si>
  <si>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</si>
  <si>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</si>
  <si>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</si>
  <si>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</si>
  <si>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</si>
  <si>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</si>
  <si>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</si>
  <si>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</si>
  <si>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</si>
  <si>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</si>
  <si>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</si>
  <si>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</si>
  <si>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</si>
  <si>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</si>
  <si>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</si>
  <si>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</si>
  <si>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</si>
  <si>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</si>
  <si>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</si>
  <si>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</si>
  <si>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</si>
  <si>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</si>
  <si>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</si>
  <si>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</si>
  <si>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</si>
  <si>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</si>
  <si>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</si>
  <si>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</si>
  <si>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</si>
  <si>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</si>
  <si>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</si>
  <si>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</si>
  <si>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</si>
  <si>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</si>
  <si>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</si>
  <si>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</si>
  <si>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</si>
  <si>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</si>
  <si>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</si>
  <si>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</si>
  <si>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</si>
  <si>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</si>
  <si>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</si>
  <si>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</si>
  <si>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</si>
  <si>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</si>
  <si>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</si>
  <si>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</si>
  <si>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</si>
  <si>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</si>
  <si>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</si>
  <si>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</si>
  <si>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</si>
  <si>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</si>
  <si>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</si>
  <si>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</si>
  <si>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</si>
  <si>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</si>
  <si>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</si>
  <si>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</si>
  <si>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</si>
  <si>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</si>
  <si>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</si>
  <si>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</si>
  <si>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</si>
  <si>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</si>
  <si>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</si>
  <si>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</si>
  <si>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</si>
  <si>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</si>
  <si>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</si>
  <si>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</si>
  <si>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</si>
  <si>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</si>
  <si>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</si>
  <si>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</si>
  <si>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</si>
  <si>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</si>
  <si>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</si>
  <si>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</si>
  <si>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</si>
  <si>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</si>
  <si>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</si>
  <si>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</si>
  <si>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</si>
  <si>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</si>
  <si>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</si>
  <si>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</si>
  <si>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</si>
  <si>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</si>
  <si>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</si>
  <si>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</si>
  <si>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</si>
  <si>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</si>
  <si>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</si>
  <si>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</si>
  <si>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</si>
  <si>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</si>
  <si>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</si>
  <si>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</si>
  <si>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</si>
  <si>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</si>
  <si>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</si>
  <si>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</si>
  <si>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</si>
  <si>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</si>
  <si>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</si>
  <si>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</si>
  <si>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</si>
  <si>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</si>
  <si>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</si>
  <si>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</si>
  <si>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</si>
  <si>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</si>
  <si>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</si>
  <si>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</si>
  <si>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</si>
  <si>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</si>
  <si>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</si>
  <si>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</si>
  <si>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</si>
  <si>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</si>
  <si>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</si>
  <si>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</si>
  <si>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</si>
  <si>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</si>
  <si>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</si>
  <si>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</si>
  <si>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</si>
  <si>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</si>
  <si>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</si>
  <si>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</si>
  <si>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</si>
  <si>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</si>
  <si>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</si>
  <si>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</si>
  <si>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</si>
  <si>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</si>
  <si>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</si>
  <si>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</si>
  <si>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</si>
  <si>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</si>
  <si>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</si>
  <si>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</si>
  <si>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</si>
  <si>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</si>
  <si>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</si>
  <si>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</si>
  <si>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</si>
  <si>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</si>
  <si>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</si>
  <si>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</si>
  <si>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</si>
  <si>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</si>
  <si>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</si>
  <si>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</si>
  <si>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</si>
  <si>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</si>
  <si>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</si>
  <si>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</si>
  <si>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</si>
  <si>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</si>
  <si>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</si>
  <si>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</si>
  <si>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</si>
  <si>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</si>
  <si>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</si>
  <si>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</si>
  <si>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</si>
  <si>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</si>
  <si>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</si>
  <si>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</si>
  <si>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</si>
  <si>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</si>
  <si>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</si>
  <si>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</si>
  <si>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</si>
  <si>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</si>
  <si>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</si>
  <si>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</si>
  <si>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</si>
  <si>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</si>
  <si>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</si>
  <si>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</si>
  <si>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</si>
  <si>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</si>
  <si>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</si>
  <si>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</si>
  <si>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</si>
  <si>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</si>
  <si>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</si>
  <si>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</si>
  <si>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</si>
  <si>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</si>
  <si>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</si>
  <si>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</si>
  <si>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</si>
  <si>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</si>
  <si>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</si>
  <si>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</si>
  <si>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</si>
  <si>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</si>
  <si>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</si>
  <si>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</si>
  <si>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</si>
  <si>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</si>
  <si>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</si>
  <si>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</si>
  <si>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</si>
  <si>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</si>
  <si>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</si>
  <si>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</si>
  <si>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</si>
  <si>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</si>
  <si>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</si>
  <si>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</si>
  <si>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</si>
  <si>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</si>
  <si>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</si>
  <si>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</si>
  <si>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</si>
  <si>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</si>
  <si>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</si>
  <si>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</si>
  <si>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</si>
  <si>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</si>
  <si>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</si>
  <si>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</si>
  <si>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</si>
  <si>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</si>
  <si>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</si>
  <si>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</si>
  <si>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</si>
  <si>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</si>
  <si>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</si>
  <si>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</si>
  <si>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</si>
  <si>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</si>
  <si>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</si>
  <si>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</si>
  <si>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</si>
  <si>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</si>
  <si>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</si>
  <si>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</si>
  <si>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</si>
  <si>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</si>
  <si>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</si>
  <si>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</si>
  <si>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</si>
  <si>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</si>
  <si>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</si>
  <si>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</si>
  <si>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</si>
  <si>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</si>
  <si>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</si>
  <si>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</si>
  <si>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</si>
  <si>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</si>
  <si>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</si>
  <si>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</si>
  <si>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</si>
  <si>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</si>
  <si>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</si>
  <si>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</si>
  <si>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</si>
  <si>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</si>
  <si>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</si>
  <si>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</si>
  <si>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</si>
  <si>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</si>
  <si>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</si>
  <si>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</si>
  <si>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</si>
  <si>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</si>
  <si>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</si>
  <si>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</si>
  <si>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</si>
  <si>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</si>
  <si>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</si>
  <si>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</si>
  <si>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</si>
  <si>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</si>
  <si>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</si>
  <si>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</si>
  <si>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</si>
  <si>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</si>
  <si>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</si>
  <si>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</si>
  <si>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</si>
  <si>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</si>
  <si>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</si>
  <si>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</si>
  <si>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</si>
  <si>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</si>
  <si>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</si>
  <si>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</si>
  <si>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</si>
  <si>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</si>
  <si>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</si>
  <si>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</si>
  <si>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</si>
  <si>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</si>
  <si>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</si>
  <si>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</si>
  <si>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</si>
  <si>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</si>
  <si>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</si>
  <si>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</si>
  <si>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</si>
  <si>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</si>
  <si>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</si>
  <si>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</si>
  <si>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</si>
  <si>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</si>
  <si>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</si>
  <si>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</si>
  <si>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</si>
  <si>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</si>
  <si>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</si>
  <si>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</si>
  <si>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</si>
  <si>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</si>
  <si>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</si>
  <si>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</si>
  <si>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</si>
  <si>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</si>
  <si>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</si>
  <si>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</si>
  <si>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</si>
  <si>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</si>
  <si>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</si>
  <si>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</si>
  <si>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</si>
  <si>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</si>
  <si>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</si>
  <si>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</si>
  <si>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</si>
  <si>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</si>
  <si>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</si>
  <si>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</si>
  <si>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</si>
  <si>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</si>
  <si>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</si>
  <si>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</si>
  <si>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</si>
  <si>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</si>
  <si>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</si>
  <si>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</si>
  <si>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</si>
  <si>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</si>
  <si>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</si>
  <si>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</si>
  <si>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</si>
  <si>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</si>
  <si>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</si>
  <si>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</si>
  <si>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</si>
  <si>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</si>
  <si>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</si>
  <si>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</si>
  <si>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</si>
  <si>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</si>
  <si>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</si>
  <si>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</si>
  <si>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</si>
  <si>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</si>
  <si>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</si>
  <si>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</si>
  <si>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</si>
  <si>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</si>
  <si>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</si>
  <si>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</si>
  <si>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</si>
  <si>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</si>
  <si>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</si>
  <si>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</si>
  <si>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</si>
  <si>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</si>
  <si>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</si>
  <si>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</si>
  <si>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</si>
  <si>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</si>
  <si>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</si>
  <si>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</si>
  <si>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</si>
  <si>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</si>
  <si>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</si>
  <si>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</si>
  <si>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</si>
  <si>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</si>
  <si>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</si>
  <si>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</si>
  <si>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</si>
  <si>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</si>
  <si>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</si>
  <si>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</si>
  <si>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</si>
  <si>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</si>
  <si>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</si>
  <si>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</si>
  <si>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</si>
  <si>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</si>
  <si>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</si>
  <si>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</si>
  <si>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</si>
  <si>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</si>
  <si>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</si>
  <si>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</si>
  <si>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</si>
  <si>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</si>
  <si>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</si>
  <si>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</si>
  <si>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</si>
  <si>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</si>
  <si>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</si>
  <si>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</si>
  <si>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</si>
  <si>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</si>
  <si>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</si>
  <si>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</si>
  <si>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</si>
  <si>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</si>
  <si>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</si>
  <si>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</si>
  <si>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</si>
  <si>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</si>
  <si>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</si>
  <si>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</si>
  <si>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</si>
  <si>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</si>
  <si>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</si>
  <si>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</si>
  <si>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</si>
  <si>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</si>
  <si>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</si>
  <si>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</si>
  <si>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</si>
  <si>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</si>
  <si>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</si>
  <si>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</si>
  <si>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</si>
  <si>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</si>
  <si>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</si>
  <si>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</si>
  <si>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</si>
  <si>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</si>
  <si>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</si>
  <si>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</si>
  <si>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</si>
  <si>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</si>
  <si>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</si>
  <si>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</si>
  <si>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</si>
  <si>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</si>
  <si>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</si>
  <si>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</si>
  <si>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</si>
  <si>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</si>
  <si>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</si>
  <si>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</si>
  <si>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</si>
  <si>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</si>
  <si>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</si>
  <si>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</si>
  <si>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</si>
  <si>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</si>
  <si>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</si>
  <si>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</si>
  <si>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</si>
  <si>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</si>
  <si>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</si>
  <si>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</si>
  <si>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</si>
  <si>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</si>
  <si>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</si>
  <si>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</si>
  <si>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</si>
  <si>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</si>
  <si>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</si>
  <si>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</si>
  <si>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</si>
  <si>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</si>
  <si>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</si>
  <si>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</si>
  <si>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</si>
  <si>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</si>
  <si>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</si>
  <si>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</si>
  <si>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</si>
  <si>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</si>
  <si>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</si>
  <si>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</si>
  <si>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</si>
  <si>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</si>
  <si>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</si>
  <si>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</si>
  <si>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</si>
  <si>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</si>
  <si>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</si>
  <si>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</si>
  <si>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</si>
  <si>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</si>
  <si>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</si>
  <si>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</si>
  <si>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</si>
  <si>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</si>
  <si>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</si>
  <si>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</si>
  <si>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</si>
  <si>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</si>
  <si>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</si>
  <si>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</si>
  <si>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</si>
  <si>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</si>
  <si>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</si>
  <si>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</si>
  <si>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</si>
  <si>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</si>
  <si>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</si>
  <si>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</si>
  <si>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</si>
  <si>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</si>
  <si>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</si>
  <si>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</si>
  <si>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</si>
  <si>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</si>
  <si>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</si>
  <si>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</si>
  <si>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</si>
  <si>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</si>
  <si>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</si>
  <si>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</si>
  <si>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</si>
  <si>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</si>
  <si>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</si>
  <si>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</si>
  <si>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</si>
  <si>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</si>
  <si>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</si>
  <si>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</si>
  <si>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</si>
  <si>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</si>
  <si>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</si>
  <si>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</si>
  <si>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</si>
  <si>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</si>
  <si>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</si>
  <si>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</si>
  <si>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</si>
  <si>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</si>
  <si>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</si>
  <si>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</si>
  <si>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</si>
  <si>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</si>
  <si>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</si>
  <si>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</si>
  <si>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</si>
  <si>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</si>
  <si>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</si>
  <si>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</si>
  <si>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</si>
  <si>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</si>
  <si>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</si>
  <si>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</si>
  <si>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</si>
  <si>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</si>
  <si>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</si>
  <si>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</si>
  <si>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</si>
  <si>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</si>
  <si>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</si>
  <si>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</si>
  <si>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</si>
  <si>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</si>
  <si>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</si>
  <si>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</si>
  <si>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</si>
  <si>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</si>
  <si>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</si>
  <si>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</si>
  <si>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</si>
  <si>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</si>
  <si>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</si>
  <si>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</si>
  <si>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</si>
  <si>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</si>
  <si>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</si>
  <si>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</si>
  <si>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</si>
  <si>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</si>
  <si>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</si>
  <si>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</si>
  <si>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</si>
  <si>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</si>
  <si>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</si>
  <si>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</si>
  <si>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</si>
  <si>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</si>
  <si>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</si>
  <si>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</si>
  <si>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</si>
  <si>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</si>
  <si>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</si>
  <si>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</si>
  <si>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</si>
  <si>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</si>
  <si>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</si>
  <si>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</si>
  <si>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</si>
  <si>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</si>
  <si>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</si>
  <si>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</si>
  <si>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</si>
  <si>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</si>
  <si>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</si>
  <si>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</si>
  <si>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</si>
  <si>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</si>
  <si>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</si>
  <si>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</si>
  <si>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</si>
  <si>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</si>
  <si>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</si>
  <si>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</si>
  <si>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</si>
  <si>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</si>
  <si>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</si>
  <si>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</si>
  <si>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</si>
  <si>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</si>
  <si>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</si>
  <si>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</si>
  <si>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</si>
  <si>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</si>
  <si>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</si>
  <si>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</si>
  <si>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</si>
  <si>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</si>
  <si>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</si>
  <si>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</si>
  <si>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</si>
  <si>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</si>
  <si>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</si>
  <si>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</si>
  <si>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</si>
  <si>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</si>
  <si>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</si>
  <si>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</si>
  <si>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</si>
  <si>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</si>
  <si>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</si>
  <si>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</si>
  <si>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</si>
  <si>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</si>
  <si>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</si>
  <si>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</si>
  <si>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</si>
  <si>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</si>
  <si>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</si>
  <si>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</si>
  <si>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</si>
  <si>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</si>
  <si>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</si>
  <si>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</si>
  <si>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</si>
  <si>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</si>
  <si>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</si>
  <si>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</si>
  <si>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</si>
  <si>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</si>
  <si>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</si>
  <si>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</si>
  <si>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</si>
  <si>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</si>
  <si>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</si>
  <si>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</si>
  <si>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</si>
  <si>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</si>
  <si>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</si>
  <si>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</si>
  <si>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</si>
  <si>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</si>
  <si>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</si>
  <si>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</si>
  <si>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</si>
  <si>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</si>
  <si>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</si>
  <si>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</si>
  <si>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</si>
  <si>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</si>
  <si>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</si>
  <si>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</si>
  <si>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</si>
  <si>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</si>
  <si>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</si>
  <si>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</si>
  <si>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</si>
  <si>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</si>
  <si>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</si>
  <si>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</si>
  <si>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</si>
  <si>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</si>
  <si>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</si>
  <si>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</si>
  <si>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</si>
  <si>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</si>
  <si>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</si>
  <si>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</si>
  <si>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</si>
  <si>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</si>
  <si>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</si>
  <si>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</si>
  <si>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</si>
  <si>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</si>
  <si>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</si>
  <si>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</si>
  <si>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</si>
  <si>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</si>
  <si>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</si>
  <si>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</si>
  <si>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</si>
  <si>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</si>
  <si>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</si>
  <si>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</si>
  <si>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</si>
  <si>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</si>
  <si>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</si>
  <si>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</si>
  <si>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</si>
  <si>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</si>
  <si>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</si>
  <si>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</si>
  <si>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</si>
  <si>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</si>
  <si>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</si>
  <si>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</si>
  <si>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</si>
  <si>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</si>
  <si>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</si>
  <si>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</si>
  <si>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</si>
  <si>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</si>
  <si>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</si>
  <si>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</si>
  <si>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</si>
  <si>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</si>
  <si>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</si>
  <si>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</si>
  <si>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</si>
  <si>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</si>
  <si>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</si>
  <si>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</si>
  <si>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</si>
  <si>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</si>
  <si>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</si>
  <si>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</si>
  <si>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</si>
  <si>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</si>
  <si>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</si>
  <si>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</si>
  <si>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</si>
  <si>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</si>
  <si>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</si>
  <si>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</si>
  <si>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</si>
  <si>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</si>
  <si>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</si>
  <si>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</si>
  <si>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</si>
  <si>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</si>
  <si>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</si>
  <si>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</si>
  <si>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</si>
  <si>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</si>
  <si>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</si>
  <si>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</si>
  <si>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</si>
  <si>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</si>
  <si>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</si>
  <si>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</si>
  <si>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</si>
  <si>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</si>
  <si>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</si>
  <si>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</si>
  <si>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</si>
  <si>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</si>
  <si>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</si>
  <si>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</si>
  <si>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</si>
  <si>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</si>
  <si>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</si>
  <si>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</si>
  <si>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</si>
  <si>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</si>
  <si>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</si>
  <si>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</si>
  <si>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</si>
  <si>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</si>
  <si>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</si>
  <si>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</si>
  <si>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</si>
  <si>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</si>
  <si>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</si>
  <si>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</si>
  <si>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</si>
  <si>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</si>
  <si>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</si>
  <si>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</si>
  <si>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</si>
  <si>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</si>
  <si>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</si>
  <si>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</si>
  <si>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</si>
  <si>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</si>
  <si>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</si>
  <si>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</si>
  <si>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</si>
  <si>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</si>
  <si>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</si>
  <si>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</si>
  <si>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</si>
  <si>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</si>
  <si>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</si>
  <si>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</si>
  <si>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</si>
  <si>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</si>
  <si>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</si>
  <si>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</si>
  <si>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</si>
  <si>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</si>
  <si>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</si>
  <si>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</si>
  <si>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</si>
  <si>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</si>
  <si>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</si>
  <si>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</si>
  <si>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</si>
  <si>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</si>
  <si>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</si>
  <si>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</si>
  <si>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</si>
  <si>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</si>
  <si>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</si>
  <si>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</si>
  <si>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</si>
  <si>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</si>
  <si>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</si>
  <si>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</si>
  <si>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</si>
  <si>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</si>
  <si>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</si>
  <si>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</si>
  <si>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</si>
  <si>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</si>
  <si>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</si>
  <si>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</si>
  <si>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</si>
  <si>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</si>
  <si>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</si>
  <si>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</si>
  <si>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</si>
  <si>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</si>
  <si>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</si>
  <si>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</si>
  <si>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</si>
  <si>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</si>
  <si>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</si>
  <si>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</si>
  <si>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</si>
  <si>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</si>
  <si>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</si>
  <si>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</si>
  <si>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</si>
  <si>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</si>
  <si>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</si>
  <si>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</si>
  <si>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</si>
  <si>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</si>
  <si>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</si>
  <si>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</si>
  <si>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</si>
  <si>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</si>
  <si>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</si>
  <si>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</si>
  <si>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</si>
  <si>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</si>
  <si>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</si>
  <si>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</si>
  <si>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</si>
  <si>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</si>
  <si>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</si>
  <si>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</si>
  <si>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</si>
  <si>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</si>
  <si>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</si>
  <si>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</si>
  <si>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</si>
  <si>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</si>
  <si>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</si>
  <si>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</si>
  <si>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</si>
  <si>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</si>
  <si>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</si>
  <si>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</si>
  <si>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</si>
  <si>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</si>
  <si>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</si>
  <si>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</si>
  <si>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</si>
  <si>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</si>
  <si>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</si>
  <si>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</si>
  <si>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</si>
  <si>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</si>
  <si>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</si>
  <si>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</si>
  <si>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</si>
  <si>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</si>
  <si>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</si>
  <si>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</si>
  <si>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</si>
  <si>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</si>
  <si>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</si>
  <si>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</si>
  <si>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</si>
  <si>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</si>
  <si>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</si>
  <si>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</si>
  <si>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</si>
  <si>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</si>
  <si>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</si>
  <si>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</si>
  <si>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</si>
  <si>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</si>
  <si>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</si>
  <si>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</si>
  <si>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</si>
  <si>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</si>
  <si>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</si>
  <si>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</si>
  <si>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</si>
  <si>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</si>
  <si>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</si>
  <si>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</si>
  <si>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</si>
  <si>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</si>
  <si>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</si>
  <si>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</si>
  <si>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</si>
  <si>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</si>
  <si>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</si>
  <si>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</si>
  <si>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</si>
  <si>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</si>
  <si>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</si>
  <si>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</si>
  <si>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</si>
  <si>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</si>
  <si>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</si>
  <si>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</si>
  <si>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</si>
  <si>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</si>
  <si>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</si>
  <si>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</si>
  <si>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</si>
  <si>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</si>
  <si>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</si>
  <si>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</si>
  <si>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</si>
  <si>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</si>
  <si>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</si>
  <si>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</si>
  <si>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</si>
  <si>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</si>
  <si>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</si>
  <si>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</si>
  <si>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</si>
  <si>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</si>
  <si>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</si>
  <si>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</si>
  <si>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</si>
  <si>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</si>
  <si>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</si>
  <si>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</si>
  <si>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</si>
  <si>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</si>
  <si>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</si>
  <si>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</si>
  <si>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</si>
  <si>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</si>
  <si>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</si>
  <si>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</si>
  <si>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</si>
  <si>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</si>
  <si>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</si>
  <si>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</si>
  <si>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</si>
  <si>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</si>
  <si>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</si>
  <si>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</si>
  <si>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</si>
  <si>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</si>
  <si>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</si>
  <si>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</si>
  <si>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</si>
  <si>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</si>
  <si>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</si>
  <si>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</si>
  <si>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</si>
  <si>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</si>
  <si>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</si>
  <si>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</si>
  <si>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</si>
  <si>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</si>
  <si>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</si>
  <si>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</si>
  <si>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</si>
  <si>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</si>
  <si>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</si>
  <si>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</si>
  <si>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</si>
  <si>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</si>
  <si>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</si>
  <si>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</si>
  <si>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</si>
  <si>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</si>
  <si>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</si>
  <si>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</si>
  <si>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</si>
  <si>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</si>
  <si>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</si>
  <si>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</si>
  <si>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</si>
  <si>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</si>
  <si>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</si>
  <si>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</si>
  <si>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</si>
  <si>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</si>
  <si>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</si>
  <si>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</si>
  <si>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</si>
  <si>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</si>
  <si>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</si>
  <si>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</si>
  <si>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</si>
  <si>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</si>
  <si>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</si>
  <si>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</si>
  <si>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</si>
  <si>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</si>
  <si>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</si>
  <si>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</si>
  <si>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</si>
  <si>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</si>
  <si>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</si>
  <si>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</si>
  <si>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</si>
  <si>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</si>
  <si>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</si>
  <si>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</si>
  <si>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</si>
  <si>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</si>
  <si>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</si>
  <si>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</si>
  <si>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</si>
  <si>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</si>
  <si>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</si>
  <si>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</si>
  <si>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</si>
  <si>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</si>
  <si>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</si>
  <si>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</si>
  <si>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</si>
  <si>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</si>
  <si>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</si>
  <si>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</si>
  <si>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</si>
  <si>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</si>
  <si>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</si>
  <si>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</si>
  <si>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</si>
  <si>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</si>
  <si>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</si>
  <si>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</si>
  <si>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</si>
  <si>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</si>
  <si>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</si>
  <si>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</si>
  <si>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</si>
  <si>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</si>
  <si>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</si>
  <si>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</si>
  <si>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</si>
  <si>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</si>
  <si>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</si>
  <si>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</si>
  <si>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</si>
  <si>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</si>
  <si>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</si>
  <si>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</si>
  <si>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</si>
  <si>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</si>
  <si>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</si>
  <si>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</si>
  <si>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</si>
  <si>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</si>
  <si>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</si>
  <si>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</si>
  <si>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</si>
  <si>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</si>
  <si>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</si>
  <si>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</si>
  <si>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</si>
  <si>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</si>
  <si>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</si>
  <si>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</si>
  <si>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</si>
  <si>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</si>
  <si>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</si>
  <si>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</si>
  <si>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</si>
  <si>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</si>
  <si>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</si>
  <si>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</si>
  <si>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</si>
  <si>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</si>
  <si>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</si>
  <si>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</si>
  <si>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</si>
  <si>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</si>
  <si>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</si>
  <si>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</si>
  <si>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</si>
  <si>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</si>
  <si>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</si>
  <si>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</si>
  <si>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</si>
  <si>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</si>
  <si>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</si>
  <si>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</si>
  <si>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</si>
  <si>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</si>
  <si>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</si>
  <si>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</si>
  <si>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</si>
  <si>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</si>
  <si>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</si>
  <si>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</si>
  <si>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</si>
  <si>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</si>
  <si>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</si>
  <si>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</si>
  <si>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</si>
  <si>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</si>
  <si>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</si>
  <si>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</si>
  <si>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</si>
  <si>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</si>
  <si>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</si>
  <si>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</si>
  <si>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</si>
  <si>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</si>
  <si>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</si>
  <si>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</si>
  <si>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</si>
  <si>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</si>
  <si>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</si>
  <si>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</si>
  <si>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</si>
  <si>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</si>
  <si>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</si>
  <si>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</si>
  <si>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</si>
  <si>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</si>
  <si>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</si>
  <si>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</si>
  <si>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</si>
  <si>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</si>
  <si>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</si>
  <si>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</si>
  <si>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</si>
  <si>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</si>
  <si>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</si>
  <si>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</si>
  <si>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</si>
  <si>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</si>
  <si>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</si>
  <si>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</si>
  <si>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</si>
  <si>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</si>
  <si>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</si>
  <si>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</si>
  <si>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</si>
  <si>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</si>
  <si>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</si>
  <si>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</si>
  <si>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</si>
  <si>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</si>
  <si>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</si>
  <si>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</si>
  <si>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</si>
  <si>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</si>
  <si>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</si>
  <si>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</si>
  <si>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</si>
  <si>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</si>
  <si>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</si>
  <si>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</si>
  <si>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</si>
  <si>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</si>
  <si>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</si>
  <si>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</si>
  <si>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</si>
  <si>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</si>
  <si>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</si>
  <si>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</si>
  <si>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</si>
  <si>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</si>
  <si>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</si>
  <si>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</si>
  <si>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</si>
  <si>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</si>
  <si>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</si>
  <si>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</si>
  <si>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</si>
  <si>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</si>
  <si>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</si>
  <si>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</si>
  <si>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</si>
  <si>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</si>
  <si>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</si>
  <si>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</si>
  <si>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</si>
  <si>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</si>
  <si>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</si>
  <si>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</si>
  <si>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</si>
  <si>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</si>
  <si>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</si>
  <si>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</si>
  <si>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</si>
  <si>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</si>
  <si>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</si>
  <si>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</si>
  <si>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</si>
  <si>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</si>
  <si>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</si>
  <si>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</si>
  <si>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</si>
  <si>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</si>
  <si>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</si>
  <si>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</si>
  <si>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</si>
  <si>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</si>
  <si>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</si>
  <si>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</si>
  <si>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</si>
  <si>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</si>
  <si>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</si>
  <si>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</si>
  <si>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</si>
  <si>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</si>
  <si>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</si>
  <si>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</si>
  <si>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</si>
  <si>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</si>
  <si>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</si>
  <si>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</si>
  <si>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</si>
  <si>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</si>
  <si>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</si>
  <si>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</si>
  <si>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</si>
  <si>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</si>
  <si>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</si>
  <si>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</si>
  <si>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</si>
  <si>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</si>
  <si>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</si>
  <si>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</si>
  <si>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</si>
  <si>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</si>
  <si>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</si>
  <si>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</si>
  <si>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</si>
  <si>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</si>
  <si>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</si>
  <si>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</si>
  <si>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</si>
  <si>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</si>
  <si>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</si>
  <si>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</si>
  <si>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</si>
  <si>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</si>
  <si>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</si>
  <si>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</si>
  <si>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</si>
  <si>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</si>
  <si>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</si>
  <si>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</si>
  <si>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</si>
  <si>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</si>
  <si>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</si>
  <si>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</si>
  <si>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</si>
  <si>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</si>
  <si>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</si>
  <si>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</si>
  <si>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</si>
  <si>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</si>
  <si>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</si>
  <si>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</si>
  <si>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</si>
  <si>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</si>
  <si>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</si>
  <si>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</si>
  <si>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</si>
  <si>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</si>
  <si>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</si>
  <si>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</si>
  <si>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</si>
  <si>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</si>
  <si>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</si>
  <si>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</si>
  <si>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</si>
  <si>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</si>
  <si>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</si>
  <si>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</si>
  <si>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</si>
  <si>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</si>
  <si>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</si>
  <si>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</si>
  <si>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</si>
  <si>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</si>
  <si>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</si>
  <si>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</si>
  <si>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</si>
  <si>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</si>
  <si>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</si>
  <si>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</si>
  <si>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</si>
  <si>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</si>
  <si>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</si>
  <si>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</si>
  <si>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</si>
  <si>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</si>
  <si>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</si>
  <si>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</si>
  <si>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</si>
  <si>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</si>
  <si>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</si>
  <si>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</si>
  <si>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</si>
  <si>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</si>
  <si>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</si>
  <si>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</si>
  <si>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</si>
  <si>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</si>
  <si>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</si>
  <si>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</si>
  <si>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</si>
  <si>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</si>
  <si>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</si>
  <si>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</si>
  <si>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</si>
  <si>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</si>
  <si>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</si>
  <si>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</si>
  <si>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</si>
  <si>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</si>
  <si>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</si>
  <si>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</si>
  <si>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</si>
  <si>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</si>
  <si>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</si>
  <si>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</si>
  <si>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</si>
  <si>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</si>
  <si>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</si>
  <si>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</si>
  <si>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</si>
  <si>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</si>
  <si>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</si>
  <si>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</si>
  <si>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</si>
  <si>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</si>
  <si>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</si>
  <si>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</si>
  <si>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</si>
  <si>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</si>
  <si>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</si>
  <si>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</si>
  <si>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</si>
  <si>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</si>
  <si>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</si>
  <si>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</si>
  <si>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</si>
  <si>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</si>
  <si>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</si>
  <si>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</si>
  <si>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</si>
  <si>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</si>
  <si>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</si>
  <si>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</si>
  <si>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</si>
  <si>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</si>
  <si>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</si>
  <si>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</si>
  <si>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</si>
  <si>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</si>
  <si>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</si>
  <si>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</si>
  <si>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</si>
  <si>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</si>
  <si>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</si>
  <si>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</si>
  <si>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</si>
  <si>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</si>
  <si>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</si>
  <si>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</si>
  <si>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</si>
  <si>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</si>
  <si>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</si>
  <si>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</si>
  <si>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</si>
  <si>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</si>
  <si>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</si>
  <si>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</si>
  <si>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</si>
  <si>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</si>
  <si>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</si>
  <si>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</si>
  <si>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</si>
  <si>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</si>
  <si>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</si>
  <si>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</si>
  <si>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</si>
  <si>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</si>
  <si>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</si>
  <si>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</si>
  <si>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</si>
  <si>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</si>
  <si>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</si>
  <si>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</si>
  <si>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</si>
  <si>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</si>
  <si>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</si>
  <si>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</si>
  <si>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</si>
  <si>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</si>
  <si>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</si>
  <si>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</si>
  <si>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</si>
  <si>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</si>
  <si>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</si>
  <si>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</si>
  <si>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</si>
  <si>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</si>
  <si>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</si>
  <si>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</si>
  <si>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</si>
  <si>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</si>
  <si>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</si>
  <si>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</si>
  <si>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</si>
  <si>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</si>
  <si>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</si>
  <si>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</si>
  <si>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</si>
  <si>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</si>
  <si>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</si>
  <si>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</si>
  <si>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</si>
  <si>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</si>
  <si>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</si>
  <si>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</si>
  <si>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</si>
  <si>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</si>
  <si>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</si>
  <si>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</si>
  <si>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</si>
  <si>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</si>
  <si>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</si>
  <si>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</si>
  <si>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</si>
  <si>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</si>
  <si>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</si>
  <si>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</si>
  <si>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</si>
  <si>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</si>
  <si>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</si>
  <si>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</si>
  <si>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</si>
  <si>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</si>
  <si>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</si>
  <si>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</si>
  <si>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</si>
  <si>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</si>
  <si>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</si>
  <si>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</si>
  <si>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</si>
  <si>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</si>
  <si>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</si>
  <si>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</si>
  <si>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</si>
  <si>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</si>
  <si>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</si>
  <si>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</si>
  <si>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</si>
  <si>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</si>
  <si>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</si>
  <si>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</si>
  <si>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</si>
  <si>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</si>
  <si>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</si>
  <si>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</si>
  <si>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</si>
  <si>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</si>
  <si>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</si>
  <si>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</si>
  <si>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</si>
  <si>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</si>
  <si>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</si>
  <si>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</si>
  <si>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</si>
  <si>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</si>
  <si>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</si>
  <si>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</si>
  <si>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</si>
  <si>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</si>
  <si>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</si>
  <si>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</si>
  <si>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</si>
  <si>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</si>
  <si>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</si>
  <si>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</si>
  <si>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</si>
  <si>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</si>
  <si>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</si>
  <si>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</si>
  <si>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</si>
  <si>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</si>
  <si>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</si>
  <si>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</si>
  <si>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</si>
  <si>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</si>
  <si>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</si>
  <si>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</si>
  <si>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</si>
  <si>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</si>
  <si>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</si>
  <si>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</si>
  <si>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</si>
  <si>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</si>
  <si>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</si>
  <si>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</si>
  <si>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</si>
  <si>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</si>
  <si>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</si>
  <si>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</si>
  <si>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</si>
  <si>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</si>
  <si>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</si>
  <si>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</si>
  <si>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</si>
  <si>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</si>
  <si>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</si>
  <si>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</si>
  <si>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</si>
  <si>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</si>
  <si>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</si>
  <si>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</si>
  <si>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</si>
  <si>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</si>
  <si>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</si>
  <si>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</si>
  <si>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</si>
  <si>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</si>
  <si>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</si>
  <si>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</si>
  <si>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</si>
  <si>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</si>
  <si>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</si>
  <si>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</si>
  <si>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</si>
  <si>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</si>
  <si>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</si>
  <si>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</si>
  <si>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</si>
  <si>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</si>
  <si>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</si>
  <si>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</si>
  <si>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</si>
  <si>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</si>
  <si>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</si>
  <si>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</si>
  <si>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</si>
  <si>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</si>
  <si>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</si>
  <si>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</si>
  <si>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</si>
  <si>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</si>
  <si>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</si>
  <si>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</si>
  <si>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</si>
  <si>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</si>
  <si>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</si>
  <si>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</si>
  <si>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</si>
  <si>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</si>
  <si>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</si>
  <si>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</si>
  <si>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</si>
  <si>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</si>
  <si>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</si>
  <si>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</si>
  <si>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</si>
  <si>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</si>
  <si>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</si>
  <si>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</si>
  <si>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</si>
  <si>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</si>
  <si>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</si>
  <si>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</si>
  <si>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</si>
  <si>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</si>
  <si>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</si>
  <si>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</si>
  <si>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</si>
  <si>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</si>
  <si>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</si>
  <si>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</si>
  <si>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</si>
  <si>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</si>
  <si>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</si>
  <si>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</si>
  <si>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</si>
  <si>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</si>
  <si>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</si>
  <si>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</si>
  <si>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</si>
  <si>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</si>
  <si>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</si>
  <si>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</si>
  <si>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</si>
  <si>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</si>
  <si>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</si>
  <si>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</si>
  <si>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</si>
  <si>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</si>
  <si>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</si>
  <si>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</si>
  <si>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</si>
  <si>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</si>
  <si>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</si>
  <si>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</si>
  <si>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</si>
  <si>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</si>
  <si>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</si>
  <si>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</si>
  <si>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</si>
  <si>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</si>
  <si>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</si>
  <si>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</si>
  <si>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</si>
  <si>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</si>
  <si>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</si>
  <si>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</si>
  <si>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</si>
  <si>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</si>
  <si>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</si>
  <si>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</si>
  <si>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</si>
  <si>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</si>
  <si>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</si>
  <si>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</si>
  <si>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</si>
  <si>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</si>
  <si>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</si>
  <si>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</si>
  <si>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</si>
  <si>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</si>
  <si>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</si>
  <si>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</si>
  <si>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</si>
  <si>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</si>
  <si>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</si>
  <si>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</si>
  <si>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</si>
  <si>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</si>
  <si>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</si>
  <si>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</si>
  <si>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</si>
  <si>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</si>
  <si>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</si>
  <si>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</si>
  <si>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</si>
  <si>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</si>
  <si>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</si>
  <si>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</si>
  <si>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</si>
  <si>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</si>
  <si>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</si>
  <si>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</si>
  <si>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</si>
  <si>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</si>
  <si>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</si>
  <si>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</si>
  <si>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</si>
  <si>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</si>
  <si>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</si>
  <si>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</si>
  <si>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</si>
  <si>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</si>
  <si>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</si>
  <si>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</si>
  <si>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</si>
  <si>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</si>
  <si>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</si>
  <si>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</si>
  <si>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</si>
  <si>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</si>
  <si>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</si>
  <si>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</si>
  <si>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</si>
  <si>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</si>
  <si>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</si>
  <si>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</si>
  <si>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</si>
  <si>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</si>
  <si>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</si>
  <si>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</si>
  <si>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</si>
  <si>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</si>
  <si>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</si>
  <si>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</si>
  <si>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</si>
  <si>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</si>
  <si>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</si>
  <si>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</si>
  <si>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</si>
  <si>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</si>
  <si>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</si>
  <si>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</si>
  <si>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</si>
  <si>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</si>
  <si>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</si>
  <si>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</si>
  <si>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</si>
  <si>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</si>
  <si>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</si>
  <si>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</si>
  <si>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</si>
  <si>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</si>
  <si>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</si>
  <si>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</si>
  <si>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</si>
  <si>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</si>
  <si>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</si>
  <si>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</si>
  <si>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</si>
  <si>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</si>
  <si>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</si>
  <si>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</si>
  <si>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</si>
  <si>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</si>
  <si>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</si>
  <si>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</si>
  <si>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</si>
  <si>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</si>
  <si>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</si>
  <si>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</si>
  <si>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</si>
  <si>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</si>
  <si>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</si>
  <si>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</si>
  <si>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</si>
  <si>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</si>
  <si>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</si>
  <si>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</si>
  <si>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</si>
  <si>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</si>
  <si>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</si>
  <si>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</si>
  <si>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</si>
  <si>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</si>
  <si>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</si>
  <si>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</si>
  <si>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</si>
  <si>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</si>
  <si>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</si>
  <si>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</si>
  <si>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</si>
  <si>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</si>
  <si>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</si>
  <si>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</si>
  <si>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</si>
  <si>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</si>
  <si>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</si>
  <si>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</si>
  <si>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</si>
  <si>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</si>
  <si>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</si>
  <si>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</si>
  <si>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</si>
  <si>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</si>
  <si>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</si>
  <si>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</si>
  <si>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</si>
  <si>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</si>
  <si>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</si>
  <si>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</si>
  <si>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</si>
  <si>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</si>
  <si>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</si>
  <si>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</si>
  <si>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</si>
  <si>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</si>
  <si>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</si>
  <si>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</si>
  <si>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</si>
  <si>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</si>
  <si>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</si>
  <si>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</si>
  <si>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</si>
  <si>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</si>
  <si>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</si>
  <si>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</si>
  <si>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</si>
  <si>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</si>
  <si>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</si>
  <si>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</si>
  <si>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</si>
  <si>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</si>
  <si>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</si>
  <si>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</si>
  <si>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</si>
  <si>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</si>
  <si>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</si>
  <si>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</si>
  <si>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</si>
  <si>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</si>
  <si>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</si>
  <si>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</si>
  <si>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</si>
  <si>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</si>
  <si>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</si>
  <si>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</si>
  <si>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</si>
  <si>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</si>
  <si>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</si>
  <si>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</si>
  <si>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</si>
  <si>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</si>
  <si>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</si>
  <si>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</si>
  <si>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</si>
  <si>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</si>
  <si>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</si>
  <si>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</si>
  <si>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</si>
  <si>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</si>
  <si>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</si>
  <si>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</si>
  <si>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</si>
  <si>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</si>
  <si>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</si>
  <si>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</si>
  <si>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</si>
  <si>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</si>
  <si>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</si>
  <si>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</si>
  <si>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</si>
  <si>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</si>
  <si>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</si>
  <si>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</si>
  <si>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</si>
  <si>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</si>
  <si>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</si>
  <si>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</si>
  <si>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</si>
  <si>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</si>
  <si>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</si>
  <si>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</si>
  <si>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</si>
  <si>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</si>
  <si>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</si>
  <si>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</si>
  <si>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</si>
  <si>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</si>
  <si>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</si>
  <si>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</si>
  <si>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</si>
  <si>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</si>
  <si>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</si>
  <si>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</si>
  <si>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</si>
  <si>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</si>
  <si>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</si>
  <si>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</si>
  <si>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</si>
  <si>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</si>
  <si>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</si>
  <si>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</si>
  <si>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</si>
  <si>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</si>
  <si>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</si>
  <si>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</si>
  <si>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</si>
  <si>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</si>
  <si>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</si>
  <si>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</si>
  <si>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</si>
  <si>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</si>
  <si>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</si>
  <si>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</si>
  <si>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</si>
  <si>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</si>
  <si>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</si>
  <si>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</si>
  <si>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</si>
  <si>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</si>
  <si>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</si>
  <si>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</si>
  <si>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</si>
  <si>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</si>
  <si>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</si>
  <si>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</si>
  <si>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</si>
  <si>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</si>
  <si>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</si>
  <si>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</si>
  <si>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</si>
  <si>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</si>
  <si>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</si>
  <si>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</si>
  <si>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</si>
  <si>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</si>
  <si>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</si>
  <si>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</si>
  <si>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</si>
  <si>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</si>
  <si>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</si>
  <si>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</si>
  <si>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</si>
  <si>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</si>
  <si>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</si>
  <si>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</si>
  <si>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</si>
  <si>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</si>
  <si>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</si>
  <si>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</si>
  <si>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</si>
  <si>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</si>
  <si>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</si>
  <si>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</si>
  <si>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</si>
  <si>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</si>
  <si>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</si>
  <si>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</si>
  <si>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</si>
  <si>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</si>
  <si>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</si>
  <si>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</si>
  <si>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</si>
  <si>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</si>
  <si>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</si>
  <si>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</si>
  <si>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</si>
  <si>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</si>
  <si>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</si>
  <si>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</si>
  <si>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</si>
  <si>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</si>
  <si>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</si>
  <si>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</si>
  <si>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</si>
  <si>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</si>
  <si>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</si>
  <si>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</si>
  <si>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</si>
  <si>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</si>
  <si>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</si>
  <si>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</si>
  <si>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</si>
  <si>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</si>
  <si>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</si>
  <si>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</si>
  <si>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</si>
  <si>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</si>
  <si>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</si>
  <si>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</si>
  <si>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</si>
  <si>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</si>
  <si>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</si>
  <si>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</si>
  <si>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</si>
  <si>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</si>
  <si>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</si>
  <si>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</si>
  <si>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</si>
  <si>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</si>
  <si>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</si>
  <si>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</si>
  <si>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</si>
  <si>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</si>
  <si>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</si>
  <si>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</si>
  <si>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</si>
  <si>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</si>
  <si>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</si>
  <si>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</si>
  <si>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</si>
  <si>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</si>
  <si>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</si>
  <si>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</si>
  <si>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</si>
  <si>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</si>
  <si>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</si>
  <si>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</si>
  <si>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</si>
  <si>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</si>
  <si>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</si>
  <si>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</si>
  <si>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</si>
  <si>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</si>
  <si>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</si>
  <si>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</si>
  <si>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</si>
  <si>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</si>
  <si>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</si>
  <si>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</si>
  <si>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</si>
  <si>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</si>
  <si>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</si>
  <si>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</si>
  <si>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</si>
  <si>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</si>
  <si>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</si>
  <si>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</si>
  <si>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</si>
  <si>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</si>
  <si>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</si>
  <si>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</si>
  <si>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</si>
  <si>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</si>
  <si>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</si>
  <si>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</si>
  <si>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</si>
  <si>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</si>
  <si>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</si>
  <si>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</si>
  <si>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</si>
  <si>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</si>
  <si>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</si>
  <si>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</si>
  <si>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</si>
  <si>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</si>
  <si>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</si>
  <si>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</si>
  <si>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</si>
  <si>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</si>
  <si>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</si>
  <si>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</si>
  <si>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</si>
  <si>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</si>
  <si>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</si>
  <si>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</si>
  <si>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</si>
  <si>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</si>
  <si>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</si>
  <si>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</si>
  <si>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</si>
  <si>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</si>
  <si>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</si>
  <si>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</si>
  <si>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</si>
  <si>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</si>
  <si>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</si>
  <si>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</si>
  <si>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</si>
  <si>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</si>
  <si>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</si>
  <si>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</si>
  <si>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</si>
  <si>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</si>
  <si>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</si>
  <si>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</si>
  <si>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</si>
  <si>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</si>
  <si>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</si>
  <si>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</si>
  <si>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</si>
  <si>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</si>
  <si>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</si>
  <si>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</si>
  <si>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</si>
  <si>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</si>
  <si>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</si>
  <si>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</si>
  <si>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</si>
  <si>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</si>
  <si>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</si>
  <si>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</si>
  <si>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</si>
  <si>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</si>
  <si>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</si>
  <si>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</si>
  <si>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</si>
  <si>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</si>
  <si>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</si>
  <si>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</si>
  <si>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</si>
  <si>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</si>
  <si>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</si>
  <si>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</si>
  <si>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</si>
  <si>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</si>
  <si>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</si>
  <si>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</si>
  <si>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</si>
  <si>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</si>
  <si>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</si>
  <si>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</si>
  <si>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</si>
  <si>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</si>
  <si>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</si>
  <si>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</si>
  <si>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</si>
  <si>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</si>
  <si>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</si>
  <si>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</si>
  <si>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</si>
  <si>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</si>
  <si>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</si>
  <si>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</si>
  <si>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</si>
  <si>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</si>
  <si>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</si>
  <si>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</si>
  <si>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</si>
  <si>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</si>
  <si>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</si>
  <si>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</si>
  <si>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</si>
  <si>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</si>
  <si>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</si>
  <si>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</si>
  <si>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</si>
  <si>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</si>
  <si>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</si>
  <si>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</si>
  <si>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</si>
  <si>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</si>
  <si>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</si>
  <si>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</si>
  <si>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</si>
  <si>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</si>
  <si>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</si>
  <si>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</si>
  <si>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</si>
  <si>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</si>
  <si>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</si>
  <si>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</si>
  <si>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</si>
  <si>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</si>
  <si>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</si>
  <si>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</si>
  <si>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</si>
  <si>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</si>
  <si>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</si>
  <si>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</si>
  <si>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</si>
  <si>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</si>
  <si>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</si>
  <si>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</si>
  <si>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</si>
  <si>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</si>
  <si>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</si>
  <si>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</si>
  <si>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</si>
  <si>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</si>
  <si>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</si>
  <si>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</si>
  <si>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</si>
  <si>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</si>
  <si>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</si>
  <si>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</si>
  <si>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</si>
  <si>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</si>
  <si>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</si>
  <si>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</si>
  <si>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</si>
  <si>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</si>
  <si>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</si>
  <si>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</si>
  <si>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</si>
  <si>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</si>
  <si>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</si>
  <si>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</si>
  <si>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</si>
  <si>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</si>
  <si>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</si>
  <si>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</si>
  <si>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</si>
  <si>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</si>
  <si>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</si>
  <si>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</si>
  <si>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</si>
  <si>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</si>
  <si>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</si>
  <si>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</si>
  <si>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</si>
  <si>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</si>
  <si>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</si>
  <si>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</si>
  <si>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</si>
  <si>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</si>
  <si>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</si>
  <si>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</si>
  <si>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</si>
  <si>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</si>
  <si>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</si>
  <si>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</si>
  <si>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</si>
  <si>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</si>
  <si>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</si>
  <si>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</si>
  <si>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</si>
  <si>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</si>
  <si>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</si>
  <si>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</si>
  <si>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</si>
  <si>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</si>
  <si>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</si>
  <si>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</si>
  <si>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</si>
  <si>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</si>
  <si>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</si>
  <si>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</si>
  <si>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</si>
  <si>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</si>
  <si>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</si>
  <si>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</si>
  <si>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</si>
  <si>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</si>
  <si>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</si>
  <si>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</si>
  <si>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</si>
  <si>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</si>
  <si>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</si>
  <si>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</si>
  <si>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</si>
  <si>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</si>
  <si>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</si>
  <si>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</si>
  <si>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</si>
  <si>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</si>
  <si>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</si>
  <si>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</si>
  <si>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</si>
  <si>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</si>
  <si>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</si>
  <si>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</si>
  <si>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</si>
  <si>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</si>
  <si>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</si>
  <si>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</si>
  <si>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</si>
  <si>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</si>
  <si>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</si>
  <si>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</si>
  <si>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</si>
  <si>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</si>
  <si>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</si>
  <si>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</si>
  <si>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</si>
  <si>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</si>
  <si>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</si>
  <si>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</si>
  <si>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</si>
  <si>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</si>
  <si>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</si>
  <si>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</si>
  <si>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</si>
  <si>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</si>
  <si>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</si>
  <si>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</si>
  <si>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</si>
  <si>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</si>
  <si>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</si>
  <si>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</si>
  <si>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</si>
  <si>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</si>
  <si>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</si>
  <si>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</si>
  <si>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</si>
  <si>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</si>
  <si>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</si>
  <si>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</si>
  <si>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</si>
  <si>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</si>
  <si>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</si>
  <si>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</si>
  <si>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</si>
  <si>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</si>
  <si>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</si>
  <si>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</si>
  <si>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</si>
  <si>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</si>
  <si>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</si>
  <si>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</si>
  <si>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</si>
  <si>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</si>
  <si>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</si>
  <si>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</si>
  <si>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</si>
  <si>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</si>
  <si>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</si>
  <si>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</si>
  <si>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</si>
  <si>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</si>
  <si>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</si>
  <si>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</si>
  <si>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</si>
  <si>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</si>
  <si>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</si>
  <si>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</si>
  <si>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</si>
  <si>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</si>
  <si>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</si>
  <si>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</si>
  <si>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</si>
  <si>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</si>
  <si>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</si>
  <si>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</si>
  <si>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</si>
  <si>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</si>
  <si>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</si>
  <si>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</si>
  <si>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</si>
  <si>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</si>
  <si>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</si>
  <si>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</si>
  <si>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</si>
  <si>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</si>
  <si>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</si>
  <si>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</si>
  <si>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</si>
  <si>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</si>
  <si>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</si>
  <si>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</si>
  <si>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</si>
  <si>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</si>
  <si>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</si>
  <si>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</si>
  <si>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</si>
  <si>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</si>
  <si>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</si>
  <si>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</si>
  <si>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</si>
  <si>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</si>
  <si>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</si>
  <si>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</si>
  <si>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</si>
  <si>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</si>
  <si>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</si>
  <si>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</si>
  <si>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</si>
  <si>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</si>
  <si>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</si>
  <si>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</si>
  <si>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</si>
  <si>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</si>
  <si>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</si>
  <si>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</si>
  <si>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</si>
  <si>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</si>
  <si>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</si>
  <si>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</si>
  <si>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</si>
  <si>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</si>
  <si>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</si>
  <si>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</si>
  <si>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</si>
  <si>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</si>
  <si>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</si>
  <si>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</si>
  <si>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</si>
  <si>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</si>
  <si>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</si>
  <si>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</si>
  <si>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</si>
  <si>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</si>
  <si>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</si>
  <si>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</si>
  <si>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</si>
  <si>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</si>
  <si>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</si>
  <si>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</si>
  <si>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</si>
  <si>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</si>
  <si>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</si>
  <si>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</si>
  <si>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</si>
  <si>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</si>
  <si>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</si>
  <si>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</si>
  <si>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</si>
  <si>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</si>
  <si>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</si>
  <si>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</si>
  <si>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</si>
  <si>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</si>
  <si>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</si>
  <si>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</si>
  <si>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</si>
  <si>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</si>
  <si>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</si>
  <si>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</si>
  <si>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</si>
  <si>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</si>
  <si>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</si>
  <si>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</si>
  <si>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</si>
  <si>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</si>
  <si>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</si>
  <si>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</si>
  <si>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</si>
  <si>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</si>
  <si>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</si>
  <si>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</si>
  <si>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</si>
  <si>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</si>
  <si>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</si>
  <si>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</si>
  <si>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</si>
  <si>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</si>
  <si>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</si>
  <si>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</si>
  <si>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</si>
  <si>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</si>
  <si>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</si>
  <si>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</si>
  <si>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</si>
  <si>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</si>
  <si>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</si>
  <si>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</si>
  <si>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</si>
  <si>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</si>
  <si>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</si>
  <si>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</si>
  <si>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</si>
  <si>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</si>
  <si>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</si>
  <si>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</si>
  <si>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</si>
  <si>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</si>
  <si>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</si>
  <si>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</si>
  <si>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</si>
  <si>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</si>
  <si>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</si>
  <si>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</si>
  <si>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</si>
  <si>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</si>
  <si>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</si>
  <si>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</si>
  <si>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</si>
  <si>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</si>
  <si>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</si>
  <si>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</si>
  <si>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</si>
  <si>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</si>
  <si>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</si>
  <si>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</si>
  <si>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</si>
  <si>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</si>
  <si>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</si>
  <si>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</si>
  <si>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</si>
  <si>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</si>
  <si>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</si>
  <si>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</si>
  <si>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</si>
  <si>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</si>
  <si>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</si>
  <si>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</si>
  <si>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</si>
  <si>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</si>
  <si>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</si>
  <si>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</si>
  <si>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</si>
  <si>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</si>
  <si>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</si>
  <si>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</si>
  <si>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</si>
  <si>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</si>
  <si>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</si>
  <si>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</si>
  <si>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</si>
  <si>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</si>
  <si>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</si>
  <si>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</si>
  <si>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</si>
  <si>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</si>
  <si>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</si>
  <si>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</si>
  <si>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</si>
  <si>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</si>
  <si>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</si>
  <si>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</si>
  <si>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</si>
  <si>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</si>
  <si>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</si>
  <si>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</si>
  <si>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</si>
  <si>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</si>
  <si>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</si>
  <si>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</si>
  <si>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</si>
  <si>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</si>
  <si>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</si>
  <si>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</si>
  <si>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</si>
  <si>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</si>
  <si>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</si>
  <si>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</si>
  <si>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</si>
  <si>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</si>
  <si>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</si>
  <si>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</si>
  <si>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</si>
  <si>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</si>
  <si>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</si>
  <si>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</si>
  <si>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</si>
  <si>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</si>
  <si>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</si>
  <si>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</si>
  <si>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</si>
  <si>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</si>
  <si>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</si>
  <si>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</si>
  <si>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</si>
  <si>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</si>
  <si>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</si>
  <si>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</si>
  <si>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</si>
  <si>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</si>
  <si>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</si>
  <si>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</si>
  <si>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</si>
  <si>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</si>
  <si>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</si>
  <si>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</si>
  <si>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</si>
  <si>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</si>
  <si>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</si>
  <si>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</si>
  <si>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</si>
  <si>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</si>
  <si>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</si>
  <si>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</si>
  <si>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</si>
  <si>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</si>
  <si>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</si>
  <si>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</si>
  <si>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</si>
  <si>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</si>
  <si>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</si>
  <si>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</si>
  <si>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</si>
  <si>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</si>
  <si>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</si>
  <si>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</si>
  <si>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</si>
  <si>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</si>
  <si>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</si>
  <si>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</si>
  <si>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</si>
  <si>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</si>
  <si>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</si>
  <si>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</si>
  <si>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</si>
  <si>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</si>
  <si>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</si>
  <si>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</si>
  <si>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</si>
  <si>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</si>
  <si>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</si>
  <si>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</si>
  <si>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</si>
  <si>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</si>
  <si>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</si>
  <si>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</si>
  <si>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</si>
  <si>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</si>
  <si>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</si>
  <si>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</si>
  <si>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</si>
  <si>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</si>
  <si>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</si>
  <si>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</si>
  <si>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</si>
  <si>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</si>
  <si>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</si>
  <si>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</si>
  <si>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</si>
  <si>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</si>
  <si>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</si>
  <si>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</si>
  <si>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</si>
  <si>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</si>
  <si>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</si>
  <si>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</si>
  <si>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</si>
  <si>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</si>
  <si>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</si>
  <si>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</si>
  <si>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</si>
  <si>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</si>
  <si>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</si>
  <si>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</si>
  <si>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</si>
  <si>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</si>
  <si>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</si>
  <si>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</si>
  <si>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</si>
  <si>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</si>
  <si>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</si>
  <si>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</si>
  <si>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</si>
  <si>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</si>
  <si>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</si>
  <si>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</si>
  <si>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</si>
  <si>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</si>
  <si>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</si>
  <si>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</si>
  <si>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</si>
  <si>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</si>
  <si>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</si>
  <si>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</si>
  <si>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</si>
  <si>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</si>
  <si>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</si>
  <si>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</si>
  <si>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</si>
  <si>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</si>
  <si>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</si>
  <si>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</si>
  <si>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</si>
  <si>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</si>
  <si>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</si>
  <si>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</si>
  <si>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</si>
  <si>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</si>
  <si>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</si>
  <si>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</si>
  <si>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</si>
  <si>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</si>
  <si>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</si>
  <si>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</si>
  <si>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</si>
  <si>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</si>
  <si>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</si>
  <si>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</si>
  <si>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</si>
  <si>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</si>
  <si>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</si>
  <si>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</si>
  <si>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</si>
  <si>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</si>
  <si>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</si>
  <si>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</si>
  <si>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</si>
  <si>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</si>
  <si>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</si>
  <si>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</si>
  <si>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</si>
  <si>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</si>
  <si>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</si>
  <si>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</si>
  <si>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</si>
  <si>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</si>
  <si>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</si>
  <si>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</si>
  <si>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</si>
  <si>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</si>
  <si>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</si>
  <si>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</si>
  <si>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</si>
  <si>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</si>
  <si>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</si>
  <si>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</si>
  <si>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</si>
  <si>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</si>
  <si>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</si>
  <si>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</si>
  <si>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</si>
  <si>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</si>
  <si>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</si>
  <si>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</si>
  <si>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</si>
  <si>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</si>
  <si>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</si>
  <si>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</si>
  <si>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</si>
  <si>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</si>
  <si>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</si>
  <si>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</si>
  <si>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</si>
  <si>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</si>
  <si>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</si>
  <si>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</si>
  <si>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</si>
  <si>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</si>
  <si>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</si>
  <si>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</si>
  <si>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</si>
  <si>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</si>
  <si>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</si>
  <si>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</si>
  <si>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</si>
  <si>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</si>
  <si>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</si>
  <si>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</si>
  <si>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</si>
  <si>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</si>
  <si>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</si>
  <si>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</si>
  <si>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</si>
  <si>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</si>
  <si>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</si>
  <si>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</si>
  <si>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</si>
  <si>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</si>
  <si>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</si>
  <si>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</si>
  <si>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</si>
  <si>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</si>
  <si>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</si>
  <si>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</si>
  <si>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</si>
  <si>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</si>
  <si>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</si>
  <si>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</si>
  <si>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</si>
  <si>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</si>
  <si>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</si>
  <si>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</si>
  <si>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</si>
  <si>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</si>
  <si>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</si>
  <si>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</si>
  <si>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</si>
  <si>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</si>
  <si>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</si>
  <si>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</si>
  <si>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</si>
  <si>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</si>
  <si>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</si>
  <si>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</si>
  <si>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</si>
  <si>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</si>
  <si>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</si>
  <si>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</si>
  <si>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</si>
  <si>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</si>
  <si>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</si>
  <si>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</si>
  <si>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</si>
  <si>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</si>
  <si>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</si>
  <si>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</si>
  <si>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</si>
  <si>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</si>
  <si>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</si>
  <si>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</si>
  <si>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</si>
  <si>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</si>
  <si>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</si>
  <si>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</si>
  <si>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</si>
  <si>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</si>
  <si>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</si>
  <si>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</si>
  <si>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</si>
  <si>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</si>
  <si>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</si>
  <si>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</si>
  <si>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</si>
  <si>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</si>
  <si>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</si>
  <si>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</si>
  <si>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</si>
  <si>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</si>
  <si>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</si>
  <si>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</si>
  <si>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</si>
  <si>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</si>
  <si>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</si>
  <si>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</si>
  <si>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</si>
  <si>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</si>
  <si>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</si>
  <si>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</si>
  <si>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</si>
  <si>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</si>
  <si>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</si>
  <si>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</si>
  <si>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</si>
  <si>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</si>
  <si>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</si>
  <si>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</si>
  <si>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</si>
  <si>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</si>
  <si>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</si>
  <si>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</si>
  <si>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</si>
  <si>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</si>
  <si>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</si>
  <si>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</si>
  <si>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</si>
  <si>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</si>
  <si>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</si>
  <si>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</si>
  <si>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</si>
  <si>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</si>
  <si>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</si>
  <si>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</si>
  <si>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</si>
  <si>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</si>
  <si>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</si>
  <si>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</si>
  <si>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</si>
  <si>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</si>
  <si>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</si>
  <si>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</si>
  <si>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</si>
  <si>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</si>
  <si>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</si>
  <si>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</si>
  <si>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</si>
  <si>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</si>
  <si>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</si>
  <si>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</si>
  <si>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</si>
  <si>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</si>
  <si>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</si>
  <si>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</si>
  <si>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</si>
  <si>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</si>
  <si>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</si>
  <si>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</si>
  <si>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</si>
  <si>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</si>
  <si>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</si>
  <si>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</si>
  <si>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</si>
  <si>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</si>
  <si>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</si>
  <si>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</si>
  <si>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</si>
  <si>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</si>
  <si>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</si>
  <si>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</si>
  <si>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</si>
  <si>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</si>
  <si>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</si>
  <si>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</si>
  <si>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</si>
  <si>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</si>
  <si>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</si>
  <si>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</si>
  <si>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</si>
  <si>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</si>
  <si>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</si>
  <si>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</si>
  <si>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</si>
  <si>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</si>
  <si>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</si>
  <si>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</si>
  <si>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</si>
  <si>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</si>
  <si>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</si>
  <si>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</si>
  <si>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</si>
  <si>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</si>
  <si>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</si>
  <si>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</si>
  <si>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</si>
  <si>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</si>
  <si>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</si>
  <si>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</si>
  <si>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</si>
  <si>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</si>
  <si>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</si>
  <si>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</si>
  <si>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</si>
  <si>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</si>
  <si>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</si>
  <si>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</si>
  <si>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</si>
  <si>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</si>
  <si>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</si>
  <si>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</si>
  <si>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</si>
  <si>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</si>
  <si>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</si>
  <si>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</si>
  <si>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</si>
  <si>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</si>
  <si>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</si>
  <si>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</si>
  <si>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</si>
  <si>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</si>
  <si>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</si>
  <si>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</si>
  <si>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</si>
  <si>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</si>
  <si>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</si>
  <si>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</si>
  <si>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</si>
  <si>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</si>
  <si>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</si>
  <si>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</si>
  <si>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</si>
  <si>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</si>
  <si>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</si>
  <si>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</si>
  <si>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</si>
  <si>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</si>
  <si>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</si>
  <si>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</si>
  <si>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</si>
  <si>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</si>
  <si>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</si>
  <si>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</si>
  <si>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</si>
  <si>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</si>
  <si>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</si>
  <si>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</si>
  <si>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</si>
  <si>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</si>
  <si>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</si>
  <si>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</si>
  <si>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</si>
  <si>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</si>
  <si>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</si>
  <si>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</si>
  <si>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</si>
  <si>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</si>
  <si>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</si>
  <si>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</si>
  <si>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</si>
  <si>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</si>
  <si>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</si>
  <si>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</si>
  <si>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</si>
  <si>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</si>
  <si>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</si>
  <si>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</si>
  <si>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</si>
  <si>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</si>
  <si>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</si>
  <si>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</si>
  <si>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</si>
  <si>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</si>
  <si>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</si>
  <si>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</si>
  <si>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</si>
  <si>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</si>
  <si>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</si>
  <si>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</si>
  <si>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</si>
  <si>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</si>
  <si>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</si>
  <si>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</si>
  <si>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</si>
  <si>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</si>
  <si>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</si>
  <si>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</si>
  <si>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</si>
  <si>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</si>
  <si>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</si>
  <si>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</si>
  <si>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</si>
  <si>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</si>
  <si>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</si>
  <si>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</si>
  <si>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</si>
  <si>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</si>
  <si>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</si>
  <si>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</si>
  <si>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</si>
  <si>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</si>
  <si>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</si>
  <si>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</si>
  <si>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</si>
  <si>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</si>
  <si>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</si>
  <si>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</si>
  <si>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</si>
  <si>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</si>
  <si>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</si>
  <si>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</si>
  <si>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</si>
  <si>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</si>
  <si>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</si>
  <si>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</si>
  <si>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</si>
  <si>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</si>
  <si>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</si>
  <si>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</si>
  <si>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</si>
  <si>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</si>
  <si>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</si>
  <si>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</si>
  <si>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</si>
  <si>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</si>
  <si>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</si>
  <si>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</si>
  <si>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</si>
  <si>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</si>
  <si>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</si>
  <si>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</si>
  <si>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</si>
  <si>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</si>
  <si>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</si>
  <si>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</si>
  <si>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</si>
  <si>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</si>
  <si>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</si>
  <si>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</si>
  <si>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</si>
  <si>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</si>
  <si>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</si>
  <si>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</si>
  <si>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</si>
  <si>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</si>
  <si>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</si>
  <si>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</si>
  <si>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</si>
  <si>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</si>
  <si>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</si>
  <si>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</si>
  <si>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</si>
  <si>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</si>
  <si>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</si>
  <si>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</si>
  <si>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</si>
  <si>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</si>
  <si>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</si>
  <si>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</si>
  <si>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</si>
  <si>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</si>
  <si>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</si>
  <si>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</si>
  <si>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</si>
  <si>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</si>
  <si>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</si>
  <si>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</si>
  <si>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</si>
  <si>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</si>
  <si>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</si>
  <si>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</si>
  <si>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</si>
  <si>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</si>
  <si>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</si>
  <si>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</si>
  <si>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</si>
  <si>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</si>
  <si>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</si>
  <si>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</si>
  <si>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</si>
  <si>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</si>
  <si>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</si>
  <si>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</si>
  <si>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</si>
  <si>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</si>
  <si>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</si>
  <si>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</si>
  <si>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</si>
  <si>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</si>
  <si>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</si>
  <si>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</si>
  <si>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</si>
  <si>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</si>
  <si>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</si>
  <si>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</si>
  <si>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</si>
  <si>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</si>
  <si>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</si>
  <si>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</si>
  <si>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</si>
  <si>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</si>
  <si>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</si>
  <si>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</si>
  <si>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</si>
  <si>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</si>
  <si>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</si>
  <si>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</si>
  <si>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</si>
  <si>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</si>
  <si>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</si>
  <si>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</si>
  <si>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</si>
  <si>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</si>
  <si>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</si>
  <si>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</si>
  <si>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</si>
  <si>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</si>
  <si>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</si>
  <si>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</si>
  <si>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</si>
  <si>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</si>
  <si>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</si>
  <si>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</si>
  <si>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</si>
  <si>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</si>
  <si>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</si>
  <si>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</si>
  <si>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</si>
  <si>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</si>
  <si>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</si>
  <si>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</si>
  <si>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</si>
  <si>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</si>
  <si>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</si>
  <si>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</si>
  <si>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</si>
  <si>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</si>
  <si>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</si>
  <si>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</si>
  <si>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</si>
  <si>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</si>
  <si>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</si>
  <si>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</si>
  <si>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</si>
  <si>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</si>
  <si>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</si>
  <si>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</si>
  <si>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</si>
  <si>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</si>
  <si>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</si>
  <si>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</si>
  <si>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</si>
  <si>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</si>
  <si>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</si>
  <si>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</si>
  <si>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</si>
  <si>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</si>
  <si>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</si>
  <si>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</si>
  <si>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</si>
  <si>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</si>
  <si>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</si>
  <si>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</si>
  <si>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</si>
  <si>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</si>
  <si>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</si>
  <si>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</si>
  <si>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</si>
  <si>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</si>
  <si>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</si>
  <si>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</si>
  <si>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</si>
  <si>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</si>
  <si>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</si>
  <si>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</si>
  <si>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</si>
  <si>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</si>
  <si>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</si>
  <si>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</si>
  <si>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</si>
  <si>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</si>
  <si>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</si>
  <si>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</si>
  <si>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</si>
  <si>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</si>
  <si>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</si>
  <si>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</si>
  <si>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</si>
  <si>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</si>
  <si>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</si>
  <si>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</si>
  <si>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</si>
  <si>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</si>
  <si>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</si>
  <si>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</si>
  <si>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</si>
  <si>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</si>
  <si>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</si>
  <si>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</si>
  <si>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</si>
  <si>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</si>
  <si>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</si>
  <si>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</si>
  <si>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</si>
  <si>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</si>
  <si>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</si>
  <si>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</si>
  <si>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</si>
  <si>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</si>
  <si>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</si>
  <si>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</si>
  <si>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</si>
  <si>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</si>
  <si>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</si>
  <si>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</si>
  <si>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</si>
  <si>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</si>
  <si>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</si>
  <si>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</si>
  <si>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</si>
  <si>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</si>
  <si>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</si>
  <si>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</si>
  <si>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</si>
  <si>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</si>
  <si>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</si>
  <si>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</si>
  <si>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</si>
  <si>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</si>
  <si>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</si>
  <si>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</si>
  <si>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</si>
  <si>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</si>
  <si>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</si>
  <si>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</si>
  <si>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</si>
  <si>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</si>
  <si>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</si>
  <si>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</si>
  <si>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</si>
  <si>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</si>
  <si>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</si>
  <si>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</si>
  <si>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</si>
  <si>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</si>
  <si>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</si>
  <si>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</si>
  <si>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</si>
  <si>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</si>
  <si>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</si>
  <si>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</si>
  <si>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</si>
  <si>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</si>
  <si>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</si>
  <si>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</si>
  <si>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</si>
  <si>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</si>
  <si>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</si>
  <si>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</si>
  <si>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</si>
  <si>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</si>
  <si>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</si>
  <si>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</si>
  <si>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</si>
  <si>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</si>
  <si>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</si>
  <si>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</si>
  <si>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</si>
  <si>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</si>
  <si>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</si>
  <si>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</si>
  <si>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</si>
  <si>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</si>
  <si>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</si>
  <si>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</si>
  <si>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</si>
  <si>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</si>
  <si>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</si>
  <si>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</si>
  <si>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</si>
  <si>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</si>
  <si>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</si>
  <si>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</si>
  <si>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</si>
  <si>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</si>
  <si>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</si>
  <si>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</si>
  <si>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</si>
  <si>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</si>
  <si>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</si>
  <si>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</si>
  <si>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</si>
  <si>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</si>
  <si>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</si>
  <si>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</si>
  <si>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</si>
  <si>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</si>
  <si>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</si>
  <si>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</si>
  <si>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</si>
  <si>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</si>
  <si>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</si>
  <si>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</si>
  <si>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</si>
  <si>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</si>
  <si>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</si>
  <si>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</si>
  <si>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</si>
  <si>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</si>
  <si>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</si>
  <si>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</si>
  <si>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</si>
  <si>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</si>
  <si>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</si>
  <si>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</si>
  <si>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</si>
  <si>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</si>
  <si>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</si>
  <si>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</si>
  <si>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</si>
  <si>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</si>
  <si>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</si>
  <si>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</si>
  <si>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</si>
  <si>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</si>
  <si>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</si>
  <si>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</si>
  <si>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</si>
  <si>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</si>
  <si>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</si>
  <si>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</si>
  <si>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</si>
  <si>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</si>
  <si>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</si>
  <si>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</si>
  <si>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</si>
  <si>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</si>
  <si>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</si>
  <si>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</si>
  <si>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</si>
  <si>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</si>
  <si>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</si>
  <si>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</si>
  <si>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</si>
  <si>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</si>
  <si>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</si>
  <si>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</si>
  <si>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</si>
  <si>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</si>
  <si>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</si>
  <si>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</si>
  <si>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</si>
  <si>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</si>
  <si>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</si>
  <si>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</si>
  <si>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</si>
  <si>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</si>
  <si>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</si>
  <si>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</si>
  <si>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</si>
  <si>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</si>
  <si>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</si>
  <si>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</si>
  <si>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</si>
  <si>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</si>
  <si>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</si>
  <si>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</si>
  <si>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</si>
  <si>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</si>
  <si>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</si>
  <si>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</si>
  <si>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</si>
  <si>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</si>
  <si>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</si>
  <si>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</si>
  <si>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</si>
  <si>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</si>
  <si>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</si>
  <si>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</si>
  <si>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</si>
  <si>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</si>
  <si>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</si>
  <si>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</si>
  <si>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</si>
  <si>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</si>
  <si>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</si>
  <si>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</si>
  <si>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</si>
  <si>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</si>
  <si>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</si>
  <si>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</si>
  <si>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</si>
  <si>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</si>
  <si>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</si>
  <si>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</si>
  <si>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</si>
  <si>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</si>
  <si>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</si>
  <si>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</si>
  <si>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</si>
  <si>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</si>
  <si>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</si>
  <si>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</si>
  <si>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</si>
  <si>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</si>
  <si>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</si>
  <si>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</si>
  <si>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</si>
  <si>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</si>
  <si>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</si>
  <si>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</si>
  <si>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</si>
  <si>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</si>
  <si>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</si>
  <si>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</si>
  <si>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</si>
  <si>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</si>
  <si>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</si>
  <si>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</si>
  <si>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</si>
  <si>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</si>
  <si>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</si>
  <si>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</si>
  <si>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</si>
  <si>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</si>
  <si>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</si>
  <si>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</si>
  <si>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</si>
  <si>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</si>
  <si>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</si>
  <si>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</si>
  <si>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</si>
  <si>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</si>
  <si>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</si>
  <si>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</si>
  <si>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</si>
  <si>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</si>
  <si>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</si>
  <si>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</si>
  <si>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</si>
  <si>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</si>
  <si>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</si>
  <si>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</si>
  <si>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</si>
  <si>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</si>
  <si>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</si>
  <si>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</si>
  <si>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</si>
  <si>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</si>
  <si>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</si>
  <si>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</si>
  <si>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</si>
  <si>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</si>
  <si>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</si>
  <si>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</si>
  <si>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</si>
  <si>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</si>
  <si>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</si>
  <si>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</si>
  <si>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</si>
  <si>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</si>
  <si>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</si>
  <si>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</si>
  <si>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</si>
  <si>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</si>
  <si>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</si>
  <si>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</si>
  <si>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</si>
  <si>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</si>
  <si>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</si>
  <si>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</si>
  <si>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</si>
  <si>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</si>
  <si>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</si>
  <si>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</si>
  <si>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</si>
  <si>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</si>
  <si>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</si>
  <si>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</si>
  <si>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</si>
  <si>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</si>
  <si>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</si>
  <si>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</si>
  <si>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</si>
  <si>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</si>
  <si>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</si>
  <si>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</si>
  <si>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</si>
  <si>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</si>
  <si>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</si>
  <si>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</si>
  <si>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</si>
  <si>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</si>
  <si>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</si>
  <si>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</si>
  <si>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</si>
  <si>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</si>
  <si>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</si>
  <si>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</si>
  <si>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</si>
  <si>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</si>
  <si>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</si>
  <si>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</si>
  <si>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</si>
  <si>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</si>
  <si>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</si>
  <si>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</si>
  <si>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</si>
  <si>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</si>
  <si>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</si>
  <si>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</si>
  <si>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</si>
  <si>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</si>
  <si>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</si>
  <si>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</si>
  <si>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</si>
  <si>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</si>
  <si>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</si>
  <si>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</si>
  <si>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</si>
  <si>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</si>
  <si>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</si>
  <si>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</si>
  <si>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</si>
  <si>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</si>
  <si>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</si>
  <si>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</si>
  <si>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</si>
  <si>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</si>
  <si>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</si>
  <si>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</si>
  <si>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</si>
  <si>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</si>
  <si>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</si>
  <si>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</si>
  <si>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</si>
  <si>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</si>
  <si>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</si>
  <si>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</si>
  <si>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</si>
  <si>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</si>
  <si>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</si>
  <si>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</si>
  <si>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</si>
  <si>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</si>
  <si>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</si>
  <si>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</si>
  <si>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</si>
  <si>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</si>
  <si>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</si>
  <si>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</si>
  <si>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</si>
  <si>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</si>
  <si>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</si>
  <si>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</si>
  <si>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</si>
  <si>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</si>
  <si>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</si>
  <si>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</si>
  <si>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</si>
  <si>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</si>
  <si>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</si>
  <si>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</si>
  <si>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</si>
  <si>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</si>
  <si>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</si>
  <si>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</si>
  <si>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</si>
  <si>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</si>
  <si>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</si>
  <si>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</si>
  <si>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</si>
  <si>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</si>
  <si>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</si>
  <si>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</si>
  <si>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</si>
  <si>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</si>
  <si>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</si>
  <si>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</si>
  <si>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</si>
  <si>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</si>
  <si>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</si>
  <si>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</si>
  <si>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</si>
  <si>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</si>
  <si>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</si>
  <si>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</si>
  <si>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</si>
  <si>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</si>
  <si>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</si>
  <si>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</si>
  <si>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</si>
  <si>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</si>
  <si>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</si>
  <si>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</si>
  <si>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</si>
  <si>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</si>
  <si>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</si>
  <si>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</si>
  <si>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</si>
  <si>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</si>
  <si>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</si>
  <si>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</si>
  <si>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</si>
  <si>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</si>
  <si>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</si>
  <si>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</si>
  <si>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</si>
  <si>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</si>
  <si>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</si>
  <si>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</si>
  <si>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</si>
  <si>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</si>
  <si>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</si>
  <si>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</si>
  <si>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</si>
  <si>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</si>
  <si>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</si>
  <si>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</si>
  <si>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</si>
  <si>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</si>
  <si>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</si>
  <si>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</si>
  <si>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</si>
  <si>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</si>
  <si>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</si>
  <si>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</si>
  <si>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</si>
  <si>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</si>
  <si>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</si>
  <si>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</si>
  <si>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</si>
  <si>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</si>
  <si>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</si>
  <si>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</si>
  <si>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</si>
  <si>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</si>
  <si>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</si>
  <si>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</si>
  <si>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</si>
  <si>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</si>
  <si>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</si>
  <si>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</si>
  <si>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</si>
  <si>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</si>
  <si>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</si>
  <si>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</si>
  <si>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</si>
  <si>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</si>
  <si>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</si>
  <si>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</si>
  <si>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</si>
  <si>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</si>
  <si>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</si>
  <si>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</si>
  <si>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</si>
  <si>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</si>
  <si>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</si>
  <si>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</si>
  <si>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</si>
  <si>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</si>
  <si>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</si>
  <si>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</si>
  <si>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</si>
  <si>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</si>
  <si>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</si>
  <si>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</si>
  <si>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</si>
  <si>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</si>
  <si>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</si>
  <si>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</si>
  <si>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</si>
  <si>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</si>
  <si>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</si>
  <si>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</si>
  <si>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</si>
  <si>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</si>
  <si>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</si>
  <si>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</si>
  <si>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</si>
  <si>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</si>
  <si>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</si>
  <si>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</si>
  <si>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</si>
  <si>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</si>
  <si>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</si>
  <si>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</si>
  <si>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</si>
  <si>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</si>
  <si>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</si>
  <si>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</si>
  <si>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</si>
  <si>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</si>
  <si>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</si>
  <si>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</si>
  <si>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</si>
  <si>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</si>
  <si>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</si>
  <si>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</si>
  <si>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</si>
  <si>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</si>
  <si>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</si>
  <si>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</si>
  <si>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</si>
  <si>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</si>
  <si>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</si>
  <si>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</si>
  <si>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</si>
  <si>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</si>
  <si>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</si>
  <si>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</si>
  <si>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</si>
  <si>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</si>
  <si>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</si>
  <si>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</si>
  <si>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</si>
  <si>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</si>
  <si>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</si>
  <si>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</si>
  <si>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</si>
  <si>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</si>
  <si>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</si>
  <si>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</si>
  <si>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</si>
  <si>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</si>
  <si>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</si>
  <si>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</si>
  <si>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</si>
  <si>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</si>
  <si>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</si>
  <si>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</si>
  <si>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</si>
  <si>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</si>
  <si>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</si>
  <si>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</si>
  <si>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</si>
  <si>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</si>
  <si>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</si>
  <si>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</si>
  <si>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</si>
  <si>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</si>
  <si>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</si>
  <si>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</si>
  <si>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</si>
  <si>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</si>
  <si>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</si>
  <si>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</si>
  <si>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</si>
  <si>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</si>
  <si>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</si>
  <si>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</si>
  <si>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</si>
  <si>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</si>
  <si>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</si>
  <si>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</si>
  <si>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</si>
  <si>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</si>
  <si>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</si>
  <si>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</si>
  <si>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</si>
  <si>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</si>
  <si>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</si>
  <si>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</si>
  <si>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</si>
  <si>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</si>
  <si>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</si>
  <si>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</si>
  <si>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</si>
  <si>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</si>
  <si>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</si>
  <si>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</si>
  <si>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</si>
  <si>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</si>
  <si>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</si>
  <si>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</si>
  <si>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</si>
  <si>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</si>
  <si>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</si>
  <si>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</si>
  <si>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</si>
  <si>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</si>
  <si>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</si>
  <si>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</si>
  <si>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</si>
  <si>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</si>
  <si>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</si>
  <si>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</si>
  <si>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</si>
  <si>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</si>
  <si>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</si>
  <si>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</si>
  <si>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</si>
  <si>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</si>
  <si>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</si>
  <si>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</si>
  <si>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</si>
  <si>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</si>
  <si>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</si>
  <si>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</si>
  <si>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</si>
  <si>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</si>
  <si>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</si>
  <si>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</si>
  <si>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</si>
  <si>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</si>
  <si>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</si>
  <si>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</si>
  <si>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</si>
  <si>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</si>
  <si>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</si>
  <si>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</si>
  <si>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</si>
  <si>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</si>
  <si>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</si>
  <si>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</si>
  <si>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</si>
  <si>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</si>
  <si>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</si>
  <si>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</si>
  <si>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</si>
  <si>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</si>
  <si>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</si>
  <si>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</si>
  <si>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</si>
  <si>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</si>
  <si>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</si>
  <si>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</si>
  <si>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</si>
  <si>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</si>
  <si>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</si>
  <si>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</si>
  <si>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</si>
  <si>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</si>
  <si>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</si>
  <si>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</si>
  <si>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</si>
  <si>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</si>
  <si>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</si>
  <si>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</si>
  <si>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</si>
  <si>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</si>
  <si>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</si>
  <si>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</si>
  <si>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</si>
  <si>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</si>
  <si>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</si>
  <si>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</si>
  <si>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</si>
  <si>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</si>
  <si>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</si>
  <si>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</si>
  <si>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</si>
  <si>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</si>
  <si>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</si>
  <si>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</si>
  <si>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</si>
  <si>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</si>
  <si>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</si>
  <si>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</si>
  <si>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</si>
  <si>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</si>
  <si>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</si>
  <si>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</si>
  <si>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</si>
  <si>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</si>
  <si>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</si>
  <si>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</si>
  <si>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</si>
  <si>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</si>
  <si>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</si>
  <si>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</si>
  <si>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</si>
  <si>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</si>
  <si>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</si>
  <si>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</si>
  <si>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</si>
  <si>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</si>
  <si>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</si>
  <si>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</si>
  <si>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</si>
  <si>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</si>
  <si>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</si>
  <si>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</si>
  <si>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</si>
  <si>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</si>
  <si>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</si>
  <si>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</si>
  <si>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</si>
  <si>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</si>
  <si>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</si>
  <si>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</si>
  <si>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</si>
  <si>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</si>
  <si>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</si>
  <si>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</si>
  <si>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</si>
  <si>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</si>
  <si>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</si>
  <si>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</si>
  <si>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</si>
  <si>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</si>
  <si>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</si>
  <si>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</si>
  <si>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</si>
  <si>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</si>
  <si>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</si>
  <si>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</si>
  <si>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</si>
  <si>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</si>
  <si>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</si>
  <si>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</si>
  <si>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</si>
  <si>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</si>
  <si>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</si>
  <si>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</si>
  <si>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</si>
  <si>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</si>
  <si>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</si>
  <si>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</si>
  <si>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</si>
  <si>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</si>
  <si>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</si>
  <si>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</si>
  <si>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</si>
  <si>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</si>
  <si>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</si>
  <si>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</si>
  <si>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</si>
  <si>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</si>
  <si>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</si>
  <si>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</si>
  <si>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</si>
  <si>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</si>
  <si>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</si>
  <si>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</si>
  <si>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</si>
  <si>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</si>
  <si>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</si>
  <si>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</si>
  <si>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</si>
  <si>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</si>
  <si>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</si>
  <si>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</si>
  <si>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</si>
  <si>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</si>
  <si>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</si>
  <si>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</si>
  <si>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</si>
  <si>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</si>
  <si>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</si>
  <si>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</si>
  <si>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</si>
  <si>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</si>
  <si>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</si>
  <si>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</si>
  <si>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</si>
  <si>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</si>
  <si>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</si>
  <si>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</si>
  <si>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</si>
  <si>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</si>
  <si>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</si>
  <si>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</si>
  <si>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</si>
  <si>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</si>
  <si>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</si>
  <si>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</si>
  <si>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</si>
  <si>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</si>
  <si>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</si>
  <si>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</si>
  <si>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</si>
  <si>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</si>
  <si>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</si>
  <si>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</si>
  <si>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</si>
  <si>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</si>
  <si>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</si>
  <si>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</si>
  <si>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</si>
  <si>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</si>
  <si>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</si>
  <si>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</si>
  <si>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</si>
  <si>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</si>
  <si>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</si>
  <si>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</si>
  <si>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</si>
  <si>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</si>
  <si>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</si>
  <si>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</si>
  <si>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</si>
  <si>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</si>
  <si>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</si>
  <si>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</si>
  <si>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</si>
  <si>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</si>
  <si>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</si>
  <si>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</si>
  <si>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</si>
  <si>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</si>
  <si>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</si>
  <si>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</si>
  <si>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</si>
  <si>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</si>
  <si>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</si>
  <si>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</si>
  <si>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</si>
  <si>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</si>
  <si>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</si>
  <si>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</si>
  <si>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</si>
  <si>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</si>
  <si>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</si>
  <si>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</si>
  <si>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</si>
  <si>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</si>
  <si>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</si>
  <si>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</si>
  <si>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</si>
  <si>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</si>
  <si>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</si>
  <si>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</si>
  <si>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</si>
  <si>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</si>
  <si>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</si>
  <si>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</si>
  <si>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</si>
  <si>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</si>
  <si>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</si>
  <si>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</si>
  <si>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</si>
  <si>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</si>
  <si>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</si>
  <si>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</si>
  <si>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</si>
  <si>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</si>
  <si>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</si>
  <si>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</si>
  <si>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</si>
  <si>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</si>
  <si>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</si>
  <si>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</si>
  <si>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</si>
  <si>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</si>
  <si>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</si>
  <si>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</si>
  <si>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</si>
  <si>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</si>
  <si>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</si>
  <si>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</si>
  <si>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</si>
  <si>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</si>
  <si>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</si>
  <si>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</si>
  <si>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</si>
  <si>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</si>
  <si>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</si>
  <si>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</si>
  <si>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</si>
  <si>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</si>
  <si>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</si>
  <si>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</si>
  <si>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</si>
  <si>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</si>
  <si>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</si>
  <si>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</si>
  <si>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</si>
  <si>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</si>
  <si>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</si>
  <si>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</si>
  <si>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</si>
  <si>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</si>
  <si>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</si>
  <si>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</si>
  <si>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</si>
  <si>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</si>
  <si>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</si>
  <si>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</si>
  <si>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</si>
  <si>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</si>
  <si>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</si>
  <si>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</si>
  <si>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</si>
  <si>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</si>
  <si>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</si>
  <si>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</si>
  <si>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</si>
  <si>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</si>
  <si>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</si>
  <si>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</si>
  <si>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</si>
  <si>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</si>
  <si>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</si>
  <si>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</si>
  <si>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</si>
  <si>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</si>
  <si>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</si>
  <si>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</si>
  <si>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</si>
  <si>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</si>
  <si>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</si>
  <si>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</si>
  <si>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</si>
  <si>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</si>
  <si>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</si>
  <si>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</si>
  <si>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</si>
  <si>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</si>
  <si>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</si>
  <si>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</si>
  <si>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</si>
  <si>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</si>
  <si>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</si>
  <si>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</si>
  <si>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</si>
  <si>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</si>
  <si>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</si>
  <si>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</si>
  <si>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</si>
  <si>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</si>
  <si>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</si>
  <si>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</si>
  <si>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</si>
  <si>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</si>
  <si>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</si>
  <si>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</si>
  <si>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</si>
  <si>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</si>
  <si>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</si>
  <si>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</si>
  <si>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</si>
  <si>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</si>
  <si>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</si>
  <si>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</si>
  <si>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</si>
  <si>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</si>
  <si>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</si>
  <si>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</si>
  <si>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</si>
  <si>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</si>
  <si>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</si>
  <si>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</si>
  <si>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</si>
  <si>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</si>
  <si>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</si>
  <si>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</si>
  <si>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</si>
  <si>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</si>
  <si>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</si>
  <si>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</si>
  <si>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</si>
  <si>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</si>
  <si>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</si>
  <si>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</si>
  <si>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</si>
  <si>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</si>
  <si>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</si>
  <si>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</si>
  <si>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</si>
  <si>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</si>
  <si>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</si>
  <si>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</si>
  <si>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</si>
  <si>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</si>
  <si>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</si>
  <si>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</si>
  <si>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</si>
  <si>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</si>
  <si>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</si>
  <si>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</si>
  <si>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</si>
  <si>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</si>
  <si>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</si>
  <si>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</si>
  <si>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</si>
  <si>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</si>
  <si>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</si>
  <si>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</si>
  <si>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</si>
  <si>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</si>
  <si>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</si>
  <si>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</si>
  <si>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</si>
  <si>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</si>
  <si>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</si>
  <si>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</si>
  <si>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</si>
  <si>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</si>
  <si>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</si>
  <si>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</si>
  <si>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</si>
  <si>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</si>
  <si>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</si>
  <si>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</si>
  <si>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</si>
  <si>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</si>
  <si>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</si>
  <si>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</si>
  <si>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</si>
  <si>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</si>
  <si>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</si>
  <si>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</si>
  <si>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</si>
  <si>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</si>
  <si>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</si>
  <si>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</si>
  <si>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</si>
  <si>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</si>
  <si>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</si>
  <si>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</si>
  <si>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</si>
  <si>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</si>
  <si>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</si>
  <si>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</si>
  <si>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</si>
  <si>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</si>
  <si>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</si>
  <si>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</si>
  <si>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</si>
  <si>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</si>
  <si>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</si>
  <si>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</si>
  <si>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</si>
  <si>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</si>
  <si>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</si>
  <si>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</si>
  <si>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</si>
  <si>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</si>
  <si>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</si>
  <si>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</si>
  <si>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</si>
  <si>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</si>
  <si>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</si>
  <si>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</si>
  <si>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</si>
  <si>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</si>
  <si>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</si>
  <si>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</si>
  <si>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</si>
  <si>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</si>
  <si>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</si>
  <si>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</si>
  <si>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</si>
  <si>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</si>
  <si>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</si>
  <si>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</si>
  <si>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</si>
  <si>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</si>
  <si>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</si>
  <si>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</si>
  <si>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</si>
  <si>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</si>
  <si>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</si>
  <si>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</si>
  <si>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</si>
  <si>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</si>
  <si>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</si>
  <si>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</si>
  <si>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</si>
  <si>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</si>
  <si>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</si>
  <si>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</si>
  <si>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</si>
  <si>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</si>
  <si>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</si>
  <si>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</si>
  <si>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</si>
  <si>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</si>
  <si>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</si>
  <si>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</si>
  <si>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</si>
  <si>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</si>
  <si>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</si>
  <si>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</si>
  <si>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</si>
  <si>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</si>
  <si>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</si>
  <si>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</si>
  <si>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</si>
  <si>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</si>
  <si>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</si>
  <si>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</si>
  <si>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</si>
  <si>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</si>
  <si>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</si>
  <si>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</si>
  <si>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</si>
  <si>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</si>
  <si>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</si>
  <si>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</si>
  <si>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</si>
  <si>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</si>
  <si>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</si>
  <si>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</si>
  <si>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</si>
  <si>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</si>
  <si>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</si>
  <si>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</si>
  <si>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</si>
  <si>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</si>
  <si>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</si>
  <si>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</si>
  <si>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</si>
  <si>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</si>
  <si>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</si>
  <si>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</si>
  <si>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</si>
  <si>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</si>
  <si>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</si>
  <si>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</si>
  <si>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</si>
  <si>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</si>
  <si>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</si>
  <si>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</si>
  <si>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</si>
  <si>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</si>
  <si>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</si>
  <si>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</si>
  <si>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</si>
  <si>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</si>
  <si>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</si>
  <si>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</si>
  <si>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</si>
  <si>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</si>
  <si>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</si>
  <si>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</si>
  <si>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</si>
  <si>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</si>
  <si>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</si>
  <si>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</si>
  <si>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</si>
  <si>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</si>
  <si>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</si>
  <si>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</si>
  <si>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</si>
  <si>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</si>
  <si>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</si>
  <si>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</si>
  <si>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</si>
  <si>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</si>
  <si>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</si>
  <si>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</si>
  <si>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</si>
  <si>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</si>
  <si>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</si>
  <si>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</si>
  <si>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</si>
  <si>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</si>
  <si>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</si>
  <si>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</si>
  <si>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</si>
  <si>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</si>
  <si>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</si>
  <si>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</si>
  <si>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</si>
  <si>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</si>
  <si>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</si>
  <si>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</si>
  <si>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</si>
  <si>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</si>
  <si>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</si>
  <si>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</si>
  <si>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</si>
  <si>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</si>
  <si>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</si>
  <si>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</si>
  <si>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</si>
  <si>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</si>
  <si>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</si>
  <si>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</si>
  <si>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</si>
  <si>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</si>
  <si>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</si>
  <si>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</si>
  <si>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</si>
  <si>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</si>
  <si>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</si>
  <si>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</si>
  <si>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</si>
  <si>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</si>
  <si>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</si>
  <si>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</si>
  <si>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</si>
  <si>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</si>
  <si>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</si>
  <si>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</si>
  <si>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</si>
  <si>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</si>
  <si>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</si>
  <si>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</si>
  <si>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</si>
  <si>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</si>
  <si>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</si>
  <si>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</si>
  <si>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</si>
  <si>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</si>
  <si>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</si>
  <si>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</si>
  <si>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</si>
  <si>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</si>
  <si>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</si>
  <si>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</si>
  <si>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</si>
  <si>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</si>
  <si>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</si>
  <si>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</si>
  <si>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</si>
  <si>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</si>
  <si>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</si>
  <si>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</si>
  <si>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</si>
  <si>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</si>
  <si>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</si>
  <si>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</si>
  <si>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</si>
  <si>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</si>
  <si>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</si>
  <si>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</si>
  <si>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</si>
  <si>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</si>
  <si>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</si>
  <si>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</si>
  <si>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</si>
  <si>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</si>
  <si>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</si>
  <si>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</si>
  <si>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</si>
  <si>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</si>
  <si>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</si>
  <si>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</si>
  <si>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</si>
  <si>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</si>
  <si>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</si>
  <si>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</si>
  <si>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</si>
  <si>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</si>
  <si>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</si>
  <si>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</si>
  <si>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</si>
  <si>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</si>
  <si>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</si>
  <si>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</si>
  <si>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</si>
  <si>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</si>
  <si>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</si>
  <si>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</si>
  <si>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</si>
  <si>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</si>
  <si>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</si>
  <si>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</si>
  <si>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</si>
  <si>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</si>
  <si>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</si>
  <si>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</si>
  <si>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</si>
  <si>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</si>
  <si>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</si>
  <si>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</si>
  <si>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</si>
  <si>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</si>
  <si>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</si>
  <si>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</si>
  <si>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</si>
  <si>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</si>
  <si>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</si>
  <si>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</si>
  <si>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</si>
  <si>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</si>
  <si>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</si>
  <si>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</si>
  <si>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</si>
  <si>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</si>
  <si>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</si>
  <si>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</si>
  <si>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</si>
  <si>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</si>
  <si>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</si>
  <si>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</si>
  <si>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</si>
  <si>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</si>
  <si>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</si>
  <si>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</si>
  <si>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</si>
  <si>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</si>
  <si>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</si>
  <si>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</si>
  <si>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</si>
  <si>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</si>
  <si>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</si>
  <si>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</si>
  <si>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</si>
  <si>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</si>
  <si>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</si>
  <si>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</si>
  <si>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</si>
  <si>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</si>
  <si>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</si>
  <si>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</si>
  <si>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</si>
  <si>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</si>
  <si>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</si>
  <si>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</si>
  <si>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</si>
  <si>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</si>
  <si>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</si>
  <si>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</si>
  <si>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</si>
  <si>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</si>
  <si>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</si>
  <si>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</si>
  <si>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</si>
  <si>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</si>
  <si>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</si>
  <si>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</si>
  <si>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</si>
  <si>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</si>
  <si>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</si>
  <si>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</si>
  <si>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</si>
  <si>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</si>
  <si>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</si>
  <si>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</si>
  <si>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</si>
  <si>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</si>
  <si>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</si>
  <si>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</si>
  <si>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</si>
  <si>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</si>
  <si>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</si>
  <si>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</si>
  <si>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</si>
  <si>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</si>
  <si>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</si>
  <si>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</si>
  <si>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</si>
  <si>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</si>
  <si>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</si>
  <si>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</si>
  <si>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</si>
  <si>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</si>
  <si>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</si>
  <si>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</si>
  <si>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</si>
  <si>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</si>
  <si>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</si>
  <si>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</si>
  <si>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</si>
  <si>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</si>
  <si>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</si>
  <si>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</si>
  <si>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</si>
  <si>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</si>
  <si>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</si>
  <si>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</si>
  <si>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</si>
  <si>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</si>
  <si>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</si>
  <si>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</si>
  <si>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</si>
  <si>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</si>
  <si>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</si>
  <si>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</si>
  <si>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</si>
  <si>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</si>
  <si>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</si>
  <si>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</si>
  <si>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</si>
  <si>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</si>
  <si>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</si>
  <si>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</si>
  <si>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</si>
  <si>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</si>
  <si>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</si>
  <si>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</si>
  <si>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</si>
  <si>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</si>
  <si>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</si>
  <si>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</si>
  <si>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</si>
  <si>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</si>
  <si>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</si>
  <si>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</si>
  <si>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</si>
  <si>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</si>
  <si>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</si>
  <si>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</si>
  <si>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</si>
  <si>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</si>
  <si>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</si>
  <si>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</si>
  <si>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</si>
  <si>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</si>
  <si>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</si>
  <si>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</si>
  <si>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</si>
  <si>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</si>
  <si>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</si>
  <si>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</si>
  <si>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</si>
  <si>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</si>
  <si>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</si>
  <si>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</si>
  <si>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</si>
  <si>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</si>
  <si>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</si>
  <si>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</si>
  <si>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</si>
  <si>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</si>
  <si>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</si>
  <si>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</si>
  <si>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</si>
  <si>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</si>
  <si>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</si>
  <si>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</si>
  <si>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</si>
  <si>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</si>
  <si>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</si>
  <si>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</si>
  <si>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</si>
  <si>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</si>
  <si>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</si>
  <si>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</si>
  <si>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</si>
  <si>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</si>
  <si>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</si>
  <si>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</si>
  <si>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</si>
  <si>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</si>
  <si>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</si>
  <si>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</si>
  <si>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</si>
  <si>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</si>
  <si>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</si>
  <si>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</si>
  <si>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</si>
  <si>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</si>
  <si>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</si>
  <si>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</si>
  <si>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</si>
  <si>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</si>
  <si>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</si>
  <si>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</si>
  <si>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</si>
  <si>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</si>
  <si>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</si>
  <si>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</si>
  <si>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</si>
  <si>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</si>
  <si>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</si>
  <si>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</si>
  <si>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</si>
  <si>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</si>
  <si>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</si>
  <si>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</si>
  <si>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</si>
  <si>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</si>
  <si>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</si>
  <si>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</si>
  <si>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</si>
  <si>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</si>
  <si>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</si>
  <si>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</si>
  <si>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</si>
  <si>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</si>
  <si>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</si>
  <si>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</si>
  <si>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</si>
  <si>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</si>
  <si>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</si>
  <si>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</si>
  <si>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</si>
  <si>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</si>
  <si>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</si>
  <si>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</si>
  <si>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</si>
  <si>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</si>
  <si>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</si>
  <si>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</si>
  <si>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</si>
  <si>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</si>
  <si>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</si>
  <si>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</si>
  <si>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</si>
  <si>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</si>
  <si>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</si>
  <si>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</si>
  <si>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</si>
  <si>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</si>
  <si>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</si>
  <si>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</si>
  <si>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</si>
  <si>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</si>
  <si>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</si>
  <si>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</si>
  <si>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</si>
  <si>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</si>
  <si>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</si>
  <si>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</si>
  <si>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</si>
  <si>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</si>
  <si>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</si>
  <si>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</si>
  <si>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</si>
  <si>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</si>
  <si>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</si>
  <si>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</si>
  <si>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</si>
  <si>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</si>
  <si>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</si>
  <si>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</si>
  <si>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</si>
  <si>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</si>
  <si>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</si>
  <si>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</si>
  <si>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</si>
  <si>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</si>
  <si>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</si>
  <si>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</si>
  <si>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</si>
  <si>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</si>
  <si>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</si>
  <si>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</si>
  <si>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</si>
  <si>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</si>
  <si>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</si>
  <si>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</si>
  <si>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</si>
  <si>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</si>
  <si>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</si>
  <si>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</si>
  <si>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</si>
  <si>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</si>
  <si>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</si>
  <si>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</si>
  <si>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</si>
  <si>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</si>
  <si>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</si>
  <si>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</si>
  <si>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</si>
  <si>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</si>
  <si>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</si>
  <si>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</si>
  <si>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</si>
  <si>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</si>
  <si>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</si>
  <si>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</si>
  <si>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</si>
  <si>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</si>
  <si>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</si>
  <si>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</si>
  <si>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</si>
  <si>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</si>
  <si>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</si>
  <si>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</si>
  <si>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</si>
  <si>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</si>
  <si>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</si>
  <si>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</si>
  <si>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</si>
  <si>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</si>
  <si>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</si>
  <si>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</si>
  <si>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</si>
  <si>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</si>
  <si>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</si>
  <si>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</si>
  <si>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</si>
  <si>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</si>
  <si>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</si>
  <si>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</si>
  <si>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</si>
  <si>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</si>
  <si>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</si>
  <si>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</si>
  <si>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</si>
  <si>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</si>
  <si>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</si>
  <si>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</si>
  <si>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</si>
  <si>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</si>
  <si>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</si>
  <si>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</si>
  <si>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</si>
  <si>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</si>
  <si>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</si>
  <si>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</si>
  <si>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</si>
  <si>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</si>
  <si>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</si>
  <si>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</si>
  <si>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</si>
  <si>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</si>
  <si>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</si>
  <si>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</si>
  <si>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</si>
  <si>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</si>
  <si>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</si>
  <si>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</si>
  <si>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</si>
  <si>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</si>
  <si>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</si>
  <si>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</si>
  <si>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</si>
  <si>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</si>
  <si>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</si>
  <si>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</si>
  <si>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</si>
  <si>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</si>
  <si>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</si>
  <si>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</si>
  <si>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</si>
  <si>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</si>
  <si>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</si>
  <si>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</si>
  <si>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</si>
  <si>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</si>
  <si>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</si>
  <si>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</si>
  <si>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</si>
  <si>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</si>
  <si>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</si>
  <si>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</si>
  <si>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</si>
  <si>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</si>
  <si>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</si>
  <si>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</si>
  <si>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</si>
  <si>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</si>
  <si>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</si>
  <si>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</si>
  <si>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</si>
  <si>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</si>
  <si>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</si>
  <si>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</si>
  <si>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</si>
  <si>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</si>
  <si>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</si>
  <si>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</si>
  <si>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</si>
  <si>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</si>
  <si>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</si>
  <si>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</si>
  <si>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</si>
  <si>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</si>
  <si>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</si>
  <si>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</si>
  <si>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</si>
  <si>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</si>
  <si>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</si>
  <si>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</si>
  <si>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</si>
  <si>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</si>
  <si>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</si>
  <si>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</si>
  <si>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</si>
  <si>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</si>
  <si>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</si>
  <si>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</si>
  <si>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</si>
  <si>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</si>
  <si>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</si>
  <si>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</si>
  <si>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</si>
  <si>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</si>
  <si>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</si>
  <si>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</si>
  <si>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</si>
  <si>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</si>
  <si>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</si>
  <si>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</si>
  <si>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</si>
  <si>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</si>
  <si>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</si>
  <si>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</si>
  <si>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</si>
  <si>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</si>
  <si>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</si>
  <si>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</si>
  <si>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</si>
  <si>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</si>
  <si>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</si>
  <si>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</si>
  <si>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</si>
  <si>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</si>
  <si>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</si>
  <si>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</si>
  <si>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</si>
  <si>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</si>
  <si>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</si>
  <si>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</si>
  <si>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</si>
  <si>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</si>
  <si>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</si>
  <si>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</si>
  <si>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</si>
  <si>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</si>
  <si>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</si>
  <si>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</si>
  <si>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</si>
  <si>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</si>
  <si>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</si>
  <si>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</si>
  <si>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</si>
  <si>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</si>
  <si>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</si>
  <si>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</si>
  <si>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</si>
  <si>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</si>
  <si>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</si>
  <si>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</si>
  <si>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</si>
  <si>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</si>
  <si>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</si>
  <si>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</si>
  <si>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</si>
  <si>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</si>
  <si>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</si>
  <si>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</si>
  <si>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</si>
  <si>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</si>
  <si>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</si>
  <si>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</si>
  <si>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</si>
  <si>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</si>
  <si>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</si>
  <si>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</si>
  <si>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</si>
  <si>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</si>
  <si>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</si>
  <si>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</si>
  <si>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</si>
  <si>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</si>
  <si>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</si>
  <si>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</si>
  <si>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</si>
  <si>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</si>
  <si>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</si>
  <si>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</si>
  <si>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</si>
  <si>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</si>
  <si>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</si>
  <si>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</si>
  <si>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</si>
  <si>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</si>
  <si>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</si>
  <si>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</si>
  <si>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</si>
  <si>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</si>
  <si>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</si>
  <si>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</si>
  <si>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</si>
  <si>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</si>
  <si>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</si>
  <si>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</si>
  <si>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</si>
  <si>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</si>
  <si>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</si>
  <si>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</si>
  <si>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</si>
  <si>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</si>
  <si>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</si>
  <si>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</si>
  <si>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</si>
  <si>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</si>
  <si>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</si>
  <si>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</si>
  <si>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</si>
  <si>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</si>
  <si>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</si>
  <si>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</si>
  <si>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</si>
  <si>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</si>
  <si>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</si>
  <si>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</si>
  <si>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</si>
  <si>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</si>
  <si>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</si>
  <si>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</si>
  <si>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</si>
  <si>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</si>
  <si>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</si>
  <si>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</si>
  <si>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</si>
  <si>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</si>
  <si>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</si>
  <si>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</si>
  <si>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</si>
  <si>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</si>
  <si>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</si>
  <si>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</si>
  <si>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</si>
  <si>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</si>
  <si>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</si>
  <si>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</si>
  <si>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</si>
  <si>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</si>
  <si>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</si>
  <si>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</si>
  <si>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</si>
  <si>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</si>
  <si>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</si>
  <si>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</si>
  <si>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</si>
  <si>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</si>
  <si>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</si>
  <si>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</si>
  <si>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</si>
  <si>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</si>
  <si>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</si>
  <si>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</si>
  <si>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</si>
  <si>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</si>
  <si>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</si>
  <si>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</si>
  <si>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</si>
  <si>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</si>
  <si>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</si>
  <si>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</si>
  <si>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</si>
  <si>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</si>
  <si>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</si>
  <si>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</si>
  <si>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</si>
  <si>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</si>
  <si>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</si>
  <si>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</si>
  <si>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</si>
  <si>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</si>
  <si>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</si>
  <si>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</si>
  <si>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</si>
  <si>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</si>
  <si>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</si>
  <si>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</si>
  <si>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</si>
  <si>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</si>
  <si>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</si>
  <si>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</si>
  <si>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</si>
  <si>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</si>
  <si>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</si>
  <si>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</si>
  <si>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</si>
  <si>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</si>
  <si>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</si>
  <si>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</si>
  <si>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</si>
  <si>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</si>
  <si>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</si>
  <si>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</si>
  <si>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</si>
  <si>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</si>
  <si>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</si>
  <si>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</si>
  <si>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</si>
  <si>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</si>
  <si>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</si>
  <si>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</si>
  <si>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</si>
  <si>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</si>
  <si>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</si>
  <si>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</si>
  <si>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</si>
  <si>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</si>
  <si>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</si>
  <si>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</si>
  <si>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</si>
  <si>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</si>
  <si>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</si>
  <si>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</si>
  <si>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</si>
  <si>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</si>
  <si>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</si>
  <si>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</si>
  <si>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</si>
  <si>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</si>
  <si>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</si>
  <si>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</si>
  <si>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</si>
  <si>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</si>
  <si>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</si>
  <si>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</si>
  <si>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</si>
  <si>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</si>
  <si>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</si>
  <si>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</si>
  <si>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</si>
  <si>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</si>
  <si>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</si>
  <si>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</si>
  <si>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</si>
  <si>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</si>
  <si>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</si>
  <si>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</si>
  <si>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</si>
  <si>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</si>
  <si>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</si>
  <si>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</si>
  <si>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</si>
  <si>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</si>
  <si>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</si>
  <si>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</si>
  <si>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</si>
  <si>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</si>
  <si>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</si>
  <si>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</si>
  <si>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</si>
  <si>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</si>
  <si>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</si>
  <si>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</si>
  <si>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</si>
  <si>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</si>
  <si>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</si>
  <si>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</si>
  <si>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</si>
  <si>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</si>
  <si>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</si>
  <si>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</si>
  <si>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</si>
  <si>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</si>
  <si>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</si>
  <si>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</si>
  <si>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</si>
  <si>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</si>
  <si>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</si>
  <si>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</si>
  <si>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</si>
  <si>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</si>
  <si>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</si>
  <si>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</si>
  <si>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</si>
  <si>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</si>
  <si>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</si>
  <si>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</si>
  <si>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</si>
  <si>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</si>
  <si>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</si>
  <si>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</si>
  <si>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</si>
  <si>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</si>
  <si>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</si>
  <si>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</si>
  <si>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</si>
  <si>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</si>
  <si>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</si>
  <si>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</si>
  <si>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</si>
  <si>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</si>
  <si>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</si>
  <si>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</si>
  <si>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</si>
  <si>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</si>
  <si>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</si>
  <si>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</si>
  <si>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</si>
  <si>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</si>
  <si>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</si>
  <si>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</si>
  <si>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</si>
  <si>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</si>
  <si>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</si>
  <si>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</si>
  <si>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</si>
  <si>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</si>
  <si>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</si>
  <si>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</si>
  <si>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</si>
  <si>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</si>
  <si>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</si>
  <si>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</si>
  <si>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</si>
  <si>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</si>
  <si>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</si>
  <si>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</si>
  <si>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</si>
  <si>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</si>
  <si>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</si>
  <si>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</si>
  <si>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</si>
  <si>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</si>
  <si>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</si>
  <si>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</si>
  <si>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</si>
  <si>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</si>
  <si>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</si>
  <si>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</si>
  <si>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</si>
  <si>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</si>
  <si>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</si>
  <si>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</si>
  <si>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</si>
  <si>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</si>
  <si>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</si>
  <si>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</si>
  <si>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</si>
  <si>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</si>
  <si>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</si>
  <si>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</si>
  <si>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</si>
  <si>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</si>
  <si>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</si>
  <si>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</si>
  <si>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</si>
  <si>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</si>
  <si>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</si>
  <si>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</si>
  <si>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</si>
  <si>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</si>
  <si>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</si>
  <si>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</si>
  <si>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</si>
  <si>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</si>
  <si>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</si>
  <si>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</si>
  <si>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</si>
  <si>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</si>
  <si>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</si>
  <si>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</si>
  <si>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</si>
  <si>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</si>
  <si>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</si>
  <si>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</si>
  <si>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</si>
  <si>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</si>
  <si>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</si>
  <si>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</si>
  <si>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</si>
  <si>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</si>
  <si>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</si>
  <si>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</si>
  <si>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</si>
  <si>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</si>
  <si>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</si>
  <si>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</si>
  <si>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</si>
  <si>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</si>
  <si>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</si>
  <si>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</si>
  <si>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</si>
  <si>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</si>
  <si>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</si>
  <si>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</si>
  <si>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</si>
  <si>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</si>
  <si>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</si>
  <si>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</si>
  <si>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</si>
  <si>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</si>
  <si>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</si>
  <si>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</si>
  <si>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</si>
  <si>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</si>
  <si>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</si>
  <si>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</si>
  <si>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</si>
  <si>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</si>
  <si>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</si>
  <si>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</si>
  <si>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</si>
  <si>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</si>
  <si>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</si>
  <si>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</si>
  <si>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</si>
  <si>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</si>
  <si>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</si>
  <si>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</si>
  <si>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</si>
  <si>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</si>
  <si>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</si>
  <si>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</si>
  <si>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</si>
  <si>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</si>
  <si>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</si>
  <si>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</si>
  <si>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</si>
  <si>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</si>
  <si>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</si>
  <si>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</si>
  <si>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</si>
  <si>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</si>
  <si>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</si>
  <si>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</si>
  <si>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</si>
  <si>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</si>
  <si>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</si>
  <si>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</si>
  <si>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</si>
  <si>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</si>
  <si>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</si>
  <si>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</si>
  <si>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</si>
  <si>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</si>
  <si>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</si>
  <si>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</si>
  <si>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</si>
  <si>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</si>
  <si>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</si>
  <si>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</si>
  <si>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</si>
  <si>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</si>
  <si>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</si>
  <si>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</si>
  <si>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</si>
  <si>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</si>
  <si>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</si>
  <si>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</si>
  <si>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</si>
  <si>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</si>
  <si>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</si>
  <si>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</si>
  <si>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</si>
  <si>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</si>
  <si>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</si>
  <si>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</si>
  <si>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</si>
  <si>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</si>
  <si>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</si>
  <si>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</si>
  <si>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</si>
  <si>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</si>
  <si>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</si>
  <si>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</si>
  <si>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</si>
  <si>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</si>
  <si>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</si>
  <si>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</si>
  <si>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</si>
  <si>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</si>
  <si>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</si>
  <si>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</si>
  <si>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</si>
  <si>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</si>
  <si>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</si>
  <si>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</si>
  <si>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</si>
  <si>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</si>
  <si>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</si>
  <si>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</si>
  <si>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</si>
  <si>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</si>
  <si>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</si>
  <si>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</si>
  <si>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</si>
  <si>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</si>
  <si>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</si>
  <si>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</si>
  <si>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</si>
  <si>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</si>
  <si>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</si>
  <si>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</si>
  <si>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</si>
  <si>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</si>
  <si>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</si>
  <si>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</si>
  <si>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</si>
  <si>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</si>
  <si>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</si>
  <si>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</si>
  <si>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</si>
  <si>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</si>
  <si>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</si>
  <si>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</si>
  <si>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</si>
  <si>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</si>
  <si>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</si>
  <si>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</si>
  <si>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</si>
  <si>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</si>
  <si>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</si>
  <si>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</si>
  <si>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</si>
  <si>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</si>
  <si>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</si>
  <si>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</si>
  <si>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</si>
  <si>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</si>
  <si>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</si>
  <si>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</si>
  <si>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</si>
  <si>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</si>
  <si>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</si>
  <si>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</si>
  <si>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</si>
  <si>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</si>
  <si>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</si>
  <si>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</si>
  <si>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</si>
  <si>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</si>
  <si>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</si>
  <si>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</si>
  <si>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</si>
  <si>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</si>
  <si>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</si>
  <si>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</si>
  <si>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</si>
  <si>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</si>
  <si>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</si>
  <si>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</si>
  <si>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</si>
  <si>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</si>
  <si>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</si>
  <si>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</si>
  <si>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</si>
  <si>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</si>
  <si>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</si>
  <si>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</si>
  <si>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</si>
  <si>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</si>
  <si>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</si>
  <si>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</si>
  <si>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</si>
  <si>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</si>
  <si>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</si>
  <si>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</si>
  <si>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</si>
  <si>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</si>
  <si>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</si>
  <si>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</si>
  <si>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</si>
  <si>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</si>
  <si>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</si>
  <si>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</si>
  <si>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</si>
  <si>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</si>
  <si>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</si>
  <si>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</si>
  <si>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</si>
  <si>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</si>
  <si>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</si>
  <si>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</si>
  <si>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</si>
  <si>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</si>
  <si>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</si>
  <si>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</si>
  <si>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</si>
  <si>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</si>
  <si>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</si>
  <si>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</si>
  <si>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</si>
  <si>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</si>
  <si>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</si>
  <si>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</si>
  <si>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</si>
  <si>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</si>
  <si>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</si>
  <si>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</si>
  <si>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</si>
  <si>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</si>
  <si>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</si>
  <si>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</si>
  <si>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</si>
  <si>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</si>
  <si>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</si>
  <si>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</si>
  <si>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</si>
  <si>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</si>
  <si>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</si>
  <si>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</si>
  <si>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</si>
  <si>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</si>
  <si>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</si>
  <si>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</si>
  <si>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</si>
  <si>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</si>
  <si>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</si>
  <si>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</si>
  <si>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</si>
  <si>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</si>
  <si>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</si>
  <si>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</si>
  <si>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</si>
  <si>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</si>
  <si>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</si>
  <si>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</si>
  <si>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</si>
  <si>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</si>
  <si>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</si>
  <si>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</si>
  <si>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</si>
  <si>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</si>
  <si>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</si>
  <si>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</si>
  <si>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</si>
  <si>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</si>
  <si>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</si>
  <si>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</si>
  <si>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</si>
  <si>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</si>
  <si>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</si>
  <si>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</si>
  <si>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</si>
  <si>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</si>
  <si>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</si>
  <si>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</si>
  <si>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</si>
  <si>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</si>
  <si>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</si>
  <si>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</si>
  <si>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</si>
  <si>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</si>
  <si>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</si>
  <si>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</si>
  <si>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</si>
  <si>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</si>
  <si>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</si>
  <si>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</si>
  <si>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</si>
  <si>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</si>
  <si>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</si>
  <si>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</si>
  <si>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</si>
  <si>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</si>
  <si>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</si>
  <si>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</si>
  <si>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</si>
  <si>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</si>
  <si>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</si>
  <si>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</si>
  <si>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</si>
  <si>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</si>
  <si>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</si>
  <si>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</si>
  <si>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</si>
  <si>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</si>
  <si>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</si>
  <si>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</si>
  <si>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</si>
  <si>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</si>
  <si>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</si>
  <si>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</si>
  <si>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</si>
  <si>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</si>
  <si>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</si>
  <si>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</si>
  <si>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</si>
  <si>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</si>
  <si>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</si>
  <si>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</si>
  <si>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</si>
  <si>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</si>
  <si>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</si>
  <si>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</si>
  <si>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</si>
  <si>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</si>
  <si>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</si>
  <si>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</si>
  <si>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</si>
  <si>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</si>
  <si>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</si>
  <si>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</si>
  <si>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</si>
  <si>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</si>
  <si>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</si>
  <si>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</si>
  <si>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</si>
  <si>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</si>
  <si>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</si>
  <si>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</si>
  <si>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</si>
  <si>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</si>
  <si>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</si>
  <si>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</si>
  <si>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</si>
  <si>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</si>
  <si>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</si>
  <si>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</si>
  <si>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</si>
  <si>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</si>
  <si>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</si>
  <si>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</si>
  <si>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</si>
  <si>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</si>
  <si>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</si>
  <si>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</si>
  <si>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</si>
  <si>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</si>
  <si>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</si>
  <si>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</si>
  <si>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</si>
  <si>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</si>
  <si>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</si>
  <si>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</si>
  <si>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</si>
  <si>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</si>
  <si>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</si>
  <si>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</si>
  <si>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</si>
  <si>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</si>
  <si>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</si>
  <si>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</si>
  <si>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</si>
  <si>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</si>
  <si>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</si>
  <si>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</si>
  <si>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</si>
  <si>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</si>
  <si>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</si>
  <si>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</si>
  <si>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</si>
  <si>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</si>
  <si>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</si>
  <si>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</si>
  <si>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</si>
  <si>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</si>
  <si>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</si>
  <si>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</si>
  <si>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</si>
  <si>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</si>
  <si>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</si>
  <si>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</si>
  <si>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</si>
  <si>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</si>
  <si>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</si>
  <si>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</si>
  <si>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</si>
  <si>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</si>
  <si>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</si>
  <si>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</si>
  <si>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</si>
  <si>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</si>
  <si>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</si>
  <si>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</si>
  <si>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</si>
  <si>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</si>
  <si>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</si>
  <si>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</si>
  <si>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</si>
  <si>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</si>
  <si>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</si>
  <si>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</si>
  <si>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</si>
  <si>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</si>
  <si>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</si>
  <si>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</si>
  <si>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</si>
  <si>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</si>
  <si>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</si>
  <si>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</si>
  <si>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</si>
  <si>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</si>
  <si>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</si>
  <si>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</si>
  <si>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</si>
  <si>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</si>
  <si>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</si>
  <si>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</si>
  <si>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</si>
  <si>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</si>
  <si>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</si>
  <si>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</si>
  <si>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</si>
  <si>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</si>
  <si>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</si>
  <si>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</si>
  <si>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</si>
  <si>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</si>
  <si>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</si>
  <si>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</si>
  <si>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</si>
  <si>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</si>
  <si>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</si>
  <si>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</si>
  <si>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</si>
  <si>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</si>
  <si>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</si>
  <si>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</si>
  <si>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</si>
  <si>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</si>
  <si>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</si>
  <si>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</si>
  <si>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</si>
  <si>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</si>
  <si>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</si>
  <si>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</si>
  <si>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</si>
  <si>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</si>
  <si>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</si>
  <si>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</si>
  <si>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</si>
  <si>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</si>
  <si>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</si>
  <si>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</si>
  <si>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</si>
  <si>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</si>
  <si>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</si>
  <si>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</si>
  <si>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</si>
  <si>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</si>
  <si>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</si>
  <si>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</si>
  <si>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</si>
  <si>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</si>
  <si>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</si>
  <si>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</si>
  <si>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</si>
  <si>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</si>
  <si>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</si>
  <si>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</si>
  <si>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</si>
  <si>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</si>
  <si>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</si>
  <si>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</si>
  <si>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</si>
  <si>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</si>
  <si>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</si>
  <si>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</si>
  <si>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</si>
  <si>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</si>
  <si>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</si>
  <si>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</si>
  <si>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</si>
  <si>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</si>
  <si>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</si>
  <si>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</si>
  <si>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</si>
  <si>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</si>
  <si>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</si>
  <si>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</si>
  <si>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</si>
  <si>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</si>
  <si>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</si>
  <si>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</si>
  <si>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</si>
  <si>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</si>
  <si>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</si>
  <si>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</si>
  <si>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</si>
  <si>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</si>
  <si>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</si>
  <si>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</si>
  <si>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</si>
  <si>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</si>
  <si>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</si>
  <si>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</si>
  <si>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</si>
  <si>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</si>
  <si>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</si>
  <si>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</si>
  <si>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</si>
  <si>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</si>
  <si>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</si>
  <si>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</si>
  <si>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</si>
  <si>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</si>
  <si>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</si>
  <si>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</si>
  <si>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</si>
  <si>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</si>
  <si>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</si>
  <si>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</si>
  <si>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</si>
  <si>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</si>
  <si>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</si>
  <si>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</si>
  <si>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</si>
  <si>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</si>
  <si>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</si>
  <si>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</si>
  <si>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</si>
  <si>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</si>
  <si>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</si>
  <si>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</si>
  <si>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</si>
  <si>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</si>
  <si>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</si>
  <si>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</si>
  <si>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</si>
  <si>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</si>
  <si>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</si>
  <si>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</si>
  <si>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</si>
  <si>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</si>
  <si>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</si>
  <si>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</si>
  <si>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</si>
  <si>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</si>
  <si>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</si>
  <si>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</si>
  <si>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</si>
  <si>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</si>
  <si>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</si>
  <si>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</si>
  <si>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</si>
  <si>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</si>
  <si>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</si>
  <si>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</si>
  <si>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</si>
  <si>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</si>
  <si>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</si>
  <si>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</si>
  <si>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</si>
  <si>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</si>
  <si>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</si>
  <si>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</si>
  <si>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</si>
  <si>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</si>
  <si>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</si>
  <si>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</si>
  <si>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</si>
  <si>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</si>
  <si>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</si>
  <si>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</si>
  <si>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</si>
  <si>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</si>
  <si>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</si>
  <si>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</si>
  <si>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</si>
  <si>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</si>
  <si>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</si>
  <si>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</si>
  <si>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</si>
  <si>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</si>
  <si>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</si>
  <si>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</si>
  <si>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</si>
  <si>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</si>
  <si>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</si>
  <si>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</si>
  <si>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</si>
  <si>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</si>
  <si>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</si>
  <si>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</si>
  <si>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</si>
  <si>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</si>
  <si>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</si>
  <si>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</si>
  <si>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</si>
  <si>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</si>
  <si>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</si>
  <si>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</si>
  <si>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</si>
  <si>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</si>
  <si>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</si>
  <si>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</si>
  <si>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</si>
  <si>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</si>
  <si>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</si>
  <si>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</si>
  <si>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</si>
  <si>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</si>
  <si>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</si>
  <si>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</si>
  <si>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</si>
  <si>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</si>
  <si>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</si>
  <si>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</si>
  <si>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</si>
  <si>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</si>
  <si>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</si>
  <si>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</si>
  <si>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</si>
  <si>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</si>
  <si>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</si>
  <si>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</si>
  <si>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</si>
  <si>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</si>
  <si>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</si>
  <si>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</si>
  <si>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</si>
  <si>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</si>
  <si>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</si>
  <si>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</si>
  <si>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</si>
  <si>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</si>
  <si>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</si>
  <si>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</si>
  <si>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</si>
  <si>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</si>
  <si>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</si>
  <si>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</si>
  <si>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</si>
  <si>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</si>
  <si>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</si>
  <si>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</si>
  <si>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</si>
  <si>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</si>
  <si>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</si>
  <si>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</si>
  <si>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</si>
  <si>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</si>
  <si>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</si>
  <si>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</si>
  <si>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</si>
  <si>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</si>
  <si>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</si>
  <si>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</si>
  <si>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</si>
  <si>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</si>
  <si>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</si>
  <si>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</si>
  <si>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</si>
  <si>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</si>
  <si>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</si>
  <si>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</si>
  <si>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</si>
  <si>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</si>
  <si>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</si>
  <si>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</si>
  <si>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</si>
  <si>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</si>
  <si>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</si>
  <si>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</si>
  <si>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</si>
  <si>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</si>
  <si>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</si>
  <si>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</si>
  <si>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</si>
  <si>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</si>
  <si>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</si>
  <si>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</si>
  <si>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</si>
  <si>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</si>
  <si>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</si>
  <si>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</si>
  <si>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</si>
  <si>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</si>
  <si>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</si>
  <si>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</si>
  <si>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</si>
  <si>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</si>
  <si>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</si>
  <si>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</si>
  <si>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</si>
  <si>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</si>
  <si>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</si>
  <si>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</si>
  <si>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</si>
  <si>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</si>
  <si>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</si>
  <si>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</si>
  <si>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</si>
  <si>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</si>
  <si>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</si>
  <si>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</si>
  <si>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</si>
  <si>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</si>
  <si>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</si>
  <si>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</si>
  <si>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</si>
  <si>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</si>
  <si>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</si>
  <si>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</si>
  <si>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</si>
  <si>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</si>
  <si>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</si>
  <si>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</si>
  <si>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</si>
  <si>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</si>
  <si>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</si>
  <si>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</si>
  <si>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</si>
  <si>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</si>
  <si>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</si>
  <si>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</si>
  <si>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</si>
  <si>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</si>
  <si>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</si>
  <si>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</si>
  <si>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</si>
  <si>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</si>
  <si>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</si>
  <si>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</si>
  <si>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</si>
  <si>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</si>
  <si>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</si>
  <si>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</si>
  <si>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</si>
  <si>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</si>
  <si>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</si>
  <si>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</si>
  <si>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</si>
  <si>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</si>
  <si>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</si>
  <si>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</si>
  <si>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</si>
  <si>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</si>
  <si>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</si>
  <si>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</si>
  <si>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</si>
  <si>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</si>
  <si>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</si>
  <si>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</si>
  <si>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</si>
  <si>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</si>
  <si>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</si>
  <si>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</si>
  <si>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</si>
  <si>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</si>
  <si>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</si>
  <si>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</si>
  <si>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</si>
  <si>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</si>
  <si>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</si>
  <si>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</si>
  <si>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</si>
  <si>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</si>
  <si>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</si>
  <si>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</si>
  <si>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</si>
  <si>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</si>
  <si>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</si>
  <si>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</si>
  <si>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</si>
  <si>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</si>
  <si>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</si>
  <si>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</si>
  <si>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</si>
  <si>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</si>
  <si>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</si>
  <si>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</si>
  <si>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</si>
  <si>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</si>
  <si>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</si>
  <si>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</si>
  <si>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</si>
  <si>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</si>
  <si>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</si>
  <si>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</si>
  <si>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</si>
  <si>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</si>
  <si>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</si>
  <si>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</si>
  <si>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</si>
  <si>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</si>
  <si>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</si>
  <si>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</si>
  <si>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</si>
  <si>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</si>
  <si>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</si>
  <si>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</si>
  <si>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</si>
  <si>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</si>
  <si>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</si>
  <si>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</si>
  <si>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</si>
  <si>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</si>
  <si>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</si>
  <si>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</si>
  <si>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</si>
  <si>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</si>
  <si>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</si>
  <si>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</si>
  <si>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</si>
  <si>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</si>
  <si>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</si>
  <si>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</si>
  <si>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</si>
  <si>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</si>
  <si>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</si>
  <si>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</si>
  <si>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</si>
  <si>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</si>
  <si>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</si>
  <si>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</si>
  <si>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</si>
  <si>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</si>
  <si>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</si>
  <si>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</si>
  <si>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</si>
  <si>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</si>
  <si>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</si>
  <si>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</si>
  <si>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</si>
  <si>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</si>
  <si>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</si>
  <si>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</si>
  <si>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</si>
  <si>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</si>
  <si>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</si>
  <si>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</si>
  <si>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</si>
  <si>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</si>
  <si>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</si>
  <si>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</si>
  <si>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</si>
  <si>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</si>
  <si>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</si>
  <si>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</si>
  <si>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</si>
  <si>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</si>
  <si>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</si>
  <si>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</si>
  <si>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</si>
  <si>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</si>
  <si>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</si>
  <si>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</si>
  <si>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</si>
  <si>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</si>
  <si>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</si>
  <si>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</si>
  <si>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</si>
  <si>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</si>
  <si>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</si>
  <si>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</si>
  <si>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</si>
  <si>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</si>
  <si>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</si>
  <si>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</si>
  <si>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</si>
  <si>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</si>
  <si>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</si>
  <si>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</si>
  <si>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</si>
  <si>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</si>
  <si>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</si>
  <si>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</si>
  <si>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</si>
  <si>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</si>
  <si>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</si>
  <si>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</si>
  <si>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</si>
  <si>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</si>
  <si>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</si>
  <si>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</si>
  <si>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</si>
  <si>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</si>
  <si>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</si>
  <si>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</si>
  <si>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</si>
  <si>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</si>
  <si>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</si>
  <si>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</si>
  <si>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</si>
  <si>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</si>
  <si>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</si>
  <si>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</si>
  <si>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</si>
  <si>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</si>
  <si>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</si>
  <si>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</si>
  <si>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</si>
  <si>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</si>
  <si>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</si>
  <si>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</si>
  <si>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</si>
  <si>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</si>
  <si>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</si>
  <si>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</si>
  <si>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</si>
  <si>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</si>
  <si>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</si>
  <si>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</si>
  <si>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</si>
  <si>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</si>
  <si>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</si>
  <si>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</si>
  <si>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</si>
  <si>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</si>
  <si>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</si>
  <si>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</si>
  <si>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</si>
  <si>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</si>
  <si>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</si>
  <si>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</si>
  <si>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</si>
  <si>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</si>
  <si>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</si>
  <si>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</si>
  <si>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</si>
  <si>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</si>
  <si>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</si>
  <si>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</si>
  <si>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</si>
  <si>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</si>
  <si>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</si>
  <si>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</si>
  <si>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</si>
  <si>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</si>
  <si>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</si>
  <si>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</si>
  <si>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</si>
  <si>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</si>
  <si>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</si>
  <si>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</si>
  <si>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</si>
  <si>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</si>
  <si>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</si>
  <si>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</si>
  <si>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</si>
  <si>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</si>
  <si>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</si>
  <si>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</si>
  <si>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</si>
  <si>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</si>
  <si>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</si>
  <si>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</si>
  <si>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</si>
  <si>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</si>
  <si>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</si>
  <si>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</si>
  <si>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</si>
  <si>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</si>
  <si>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</si>
  <si>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</si>
  <si>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</si>
  <si>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</si>
  <si>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</si>
  <si>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</si>
  <si>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</si>
  <si>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</si>
  <si>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</si>
  <si>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</si>
  <si>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</si>
  <si>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</si>
  <si>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</si>
  <si>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</si>
  <si>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</si>
  <si>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</si>
  <si>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</si>
  <si>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</si>
  <si>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</si>
  <si>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</si>
  <si>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</si>
  <si>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</si>
  <si>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</si>
  <si>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</si>
  <si>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</si>
  <si>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</si>
  <si>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</si>
  <si>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</si>
  <si>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</si>
  <si>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</si>
  <si>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</si>
  <si>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</si>
  <si>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</si>
  <si>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</si>
  <si>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</si>
  <si>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</si>
  <si>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</si>
  <si>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</si>
  <si>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</si>
  <si>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</si>
  <si>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</si>
  <si>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</si>
  <si>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</si>
  <si>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</si>
  <si>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</si>
  <si>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</si>
  <si>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</si>
  <si>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</si>
  <si>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</si>
  <si>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</si>
  <si>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</si>
  <si>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</si>
  <si>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</si>
  <si>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</si>
  <si>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</si>
  <si>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</si>
  <si>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</si>
  <si>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</si>
  <si>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</si>
  <si>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</si>
  <si>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</si>
  <si>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</si>
  <si>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</si>
  <si>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</si>
  <si>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</si>
  <si>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</si>
  <si>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</si>
  <si>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</si>
  <si>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</si>
  <si>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</si>
  <si>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</si>
  <si>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</si>
  <si>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</si>
  <si>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</si>
  <si>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</si>
  <si>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</si>
  <si>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</si>
  <si>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</si>
  <si>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</si>
  <si>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</si>
  <si>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</si>
  <si>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</si>
  <si>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</si>
  <si>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</si>
  <si>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</si>
  <si>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</si>
  <si>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</si>
  <si>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</si>
  <si>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</si>
  <si>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</si>
  <si>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</si>
  <si>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</si>
  <si>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</si>
  <si>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</si>
  <si>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</si>
  <si>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</si>
  <si>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</si>
  <si>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</si>
  <si>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</si>
  <si>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</si>
  <si>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</si>
  <si>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</si>
  <si>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</si>
  <si>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</si>
  <si>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</si>
  <si>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</si>
  <si>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</si>
  <si>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</si>
  <si>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</si>
  <si>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</si>
  <si>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</si>
  <si>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</si>
  <si>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</si>
  <si>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</si>
  <si>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</si>
  <si>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</si>
  <si>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</si>
  <si>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</si>
  <si>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</si>
  <si>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</si>
  <si>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</si>
  <si>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</si>
  <si>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</si>
  <si>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</si>
  <si>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</si>
  <si>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</si>
  <si>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</si>
  <si>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</si>
  <si>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</si>
  <si>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</si>
  <si>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</si>
  <si>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</si>
  <si>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</si>
  <si>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</si>
  <si>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</si>
  <si>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</si>
  <si>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</si>
  <si>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</si>
  <si>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</si>
  <si>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</si>
  <si>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</si>
  <si>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</si>
  <si>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</si>
  <si>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</si>
  <si>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</si>
  <si>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</si>
  <si>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</si>
  <si>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</si>
  <si>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</si>
  <si>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</si>
  <si>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</si>
  <si>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</si>
  <si>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</si>
  <si>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</si>
  <si>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</si>
  <si>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</si>
  <si>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</si>
  <si>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</si>
  <si>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</si>
  <si>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</si>
  <si>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</si>
  <si>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</si>
  <si>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</si>
  <si>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</si>
  <si>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</si>
  <si>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</si>
  <si>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</si>
  <si>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</si>
  <si>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</si>
  <si>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</si>
  <si>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</si>
  <si>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</si>
  <si>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</si>
  <si>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</si>
  <si>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</si>
  <si>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</si>
  <si>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</si>
  <si>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</si>
  <si>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</si>
  <si>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</si>
  <si>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</si>
  <si>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</si>
  <si>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</si>
  <si>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</si>
  <si>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</si>
  <si>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</si>
  <si>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</si>
  <si>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</si>
  <si>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</si>
  <si>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</si>
  <si>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</si>
  <si>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</si>
  <si>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</si>
  <si>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</si>
  <si>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</si>
  <si>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</si>
  <si>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</si>
  <si>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</si>
  <si>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</si>
  <si>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</si>
  <si>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</si>
  <si>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</si>
  <si>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</si>
  <si>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</si>
  <si>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</si>
  <si>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</si>
  <si>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</si>
  <si>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</si>
  <si>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</si>
  <si>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</si>
  <si>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</si>
  <si>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</si>
  <si>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</si>
  <si>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</si>
  <si>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</si>
  <si>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</si>
  <si>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</si>
  <si>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</si>
  <si>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</si>
  <si>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</si>
  <si>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</si>
  <si>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</si>
  <si>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</si>
  <si>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</si>
  <si>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</si>
  <si>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</si>
  <si>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</si>
  <si>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</si>
  <si>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</si>
  <si>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</si>
  <si>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</si>
  <si>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</si>
  <si>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</si>
  <si>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</si>
  <si>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</si>
  <si>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</si>
  <si>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</si>
  <si>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</si>
  <si>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</si>
  <si>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</si>
  <si>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</si>
  <si>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</si>
  <si>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</si>
  <si>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</si>
  <si>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</si>
  <si>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</si>
  <si>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</si>
  <si>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</si>
  <si>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</si>
  <si>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</si>
  <si>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</si>
  <si>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</si>
  <si>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</si>
  <si>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</si>
  <si>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</si>
  <si>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</si>
  <si>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</si>
  <si>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</si>
  <si>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</si>
  <si>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</si>
  <si>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</si>
  <si>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</si>
  <si>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</si>
  <si>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</si>
  <si>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</si>
  <si>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</si>
  <si>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</si>
  <si>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</si>
  <si>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</si>
  <si>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</si>
  <si>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</si>
  <si>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</si>
  <si>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</si>
  <si>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</si>
  <si>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</si>
  <si>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</si>
  <si>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</si>
  <si>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</si>
  <si>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</si>
  <si>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</si>
  <si>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</si>
  <si>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</si>
  <si>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</si>
  <si>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</si>
  <si>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</si>
  <si>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</si>
  <si>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</si>
  <si>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</si>
  <si>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</si>
  <si>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</si>
  <si>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</si>
  <si>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</si>
  <si>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</si>
  <si>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</si>
  <si>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</si>
  <si>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</si>
  <si>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</si>
  <si>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</si>
  <si>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</si>
  <si>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</si>
  <si>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</si>
  <si>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</si>
  <si>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</si>
  <si>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</si>
  <si>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</si>
  <si>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</si>
  <si>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</si>
  <si>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</si>
  <si>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</si>
  <si>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</si>
  <si>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</si>
  <si>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</si>
  <si>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</si>
  <si>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</si>
  <si>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</si>
  <si>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</si>
  <si>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</si>
  <si>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</si>
  <si>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</si>
  <si>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</si>
  <si>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</si>
  <si>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</si>
  <si>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</si>
  <si>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</si>
  <si>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</si>
  <si>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</si>
  <si>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</si>
  <si>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</si>
  <si>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</si>
  <si>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</si>
  <si>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</si>
  <si>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</si>
  <si>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</si>
  <si>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</si>
  <si>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</si>
  <si>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</si>
  <si>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</si>
  <si>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</si>
  <si>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</si>
  <si>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</si>
  <si>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</si>
  <si>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</si>
  <si>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</si>
  <si>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</si>
  <si>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</si>
  <si>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</si>
  <si>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</si>
  <si>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</si>
  <si>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</si>
  <si>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</si>
  <si>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</si>
  <si>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</si>
  <si>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</si>
  <si>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</si>
  <si>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</si>
  <si>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</si>
  <si>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</si>
  <si>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</si>
  <si>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</si>
  <si>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</si>
  <si>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</si>
  <si>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</si>
  <si>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</si>
  <si>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</si>
  <si>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</si>
  <si>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</si>
  <si>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</si>
  <si>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</si>
  <si>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</si>
  <si>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</si>
  <si>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</si>
  <si>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</si>
  <si>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</si>
  <si>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</si>
  <si>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</si>
  <si>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</si>
  <si>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</si>
  <si>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</si>
  <si>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</si>
  <si>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</si>
  <si>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</si>
  <si>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</si>
  <si>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</si>
  <si>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</si>
  <si>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</si>
  <si>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</si>
  <si>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</si>
  <si>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</si>
  <si>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</si>
  <si>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</si>
  <si>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</si>
  <si>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</si>
  <si>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</si>
  <si>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</si>
  <si>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</si>
  <si>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</si>
  <si>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</si>
  <si>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</si>
  <si>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</si>
  <si>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</si>
  <si>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</si>
  <si>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</si>
  <si>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</si>
  <si>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</si>
  <si>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</si>
  <si>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</si>
  <si>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</si>
  <si>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</si>
  <si>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</si>
  <si>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</si>
  <si>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</si>
  <si>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</si>
  <si>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</si>
  <si>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</si>
  <si>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</si>
  <si>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</si>
  <si>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</si>
  <si>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</si>
  <si>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</si>
  <si>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</si>
  <si>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</si>
  <si>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</si>
  <si>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</si>
  <si>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</si>
  <si>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</si>
  <si>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</si>
  <si>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</si>
  <si>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</si>
  <si>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</si>
  <si>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</si>
  <si>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</si>
  <si>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</si>
  <si>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</si>
  <si>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</si>
  <si>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</si>
  <si>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</si>
  <si>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</si>
  <si>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</si>
  <si>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</si>
  <si>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</si>
  <si>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</si>
  <si>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</si>
  <si>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</si>
  <si>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</si>
  <si>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</si>
  <si>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</si>
  <si>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</si>
  <si>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</si>
  <si>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</si>
  <si>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</si>
  <si>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</si>
  <si>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</si>
  <si>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</si>
  <si>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</si>
  <si>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</si>
  <si>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</si>
  <si>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</si>
  <si>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</si>
  <si>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</si>
  <si>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</si>
  <si>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</si>
  <si>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</si>
  <si>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</si>
  <si>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</si>
  <si>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</si>
  <si>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</si>
  <si>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</si>
  <si>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</si>
  <si>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</si>
  <si>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</si>
  <si>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</si>
  <si>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</si>
  <si>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</si>
  <si>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</si>
  <si>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</si>
  <si>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</si>
  <si>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</si>
  <si>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</si>
  <si>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</si>
  <si>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</si>
  <si>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</si>
  <si>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</si>
  <si>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</si>
  <si>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</si>
  <si>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</si>
  <si>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</si>
  <si>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</si>
  <si>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</si>
  <si>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</si>
  <si>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</si>
  <si>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</si>
  <si>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</si>
  <si>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</si>
  <si>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</si>
  <si>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</si>
  <si>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</si>
  <si>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</si>
  <si>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</si>
  <si>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</si>
  <si>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</si>
  <si>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</si>
  <si>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</si>
  <si>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</si>
  <si>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</si>
  <si>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</si>
  <si>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</si>
  <si>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</si>
  <si>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</si>
  <si>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</si>
  <si>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</si>
  <si>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</si>
  <si>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</si>
  <si>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</si>
  <si>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</si>
  <si>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</si>
  <si>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</si>
  <si>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</si>
  <si>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</si>
  <si>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</si>
  <si>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</si>
  <si>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</si>
  <si>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</si>
  <si>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</si>
  <si>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</si>
  <si>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</si>
  <si>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</si>
  <si>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</si>
  <si>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</si>
  <si>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</si>
  <si>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</si>
  <si>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</si>
  <si>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</si>
  <si>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</si>
  <si>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</si>
  <si>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</si>
  <si>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</si>
  <si>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</si>
  <si>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</si>
  <si>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</si>
  <si>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</si>
  <si>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</si>
  <si>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</si>
  <si>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</si>
  <si>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</si>
  <si>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</si>
  <si>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</si>
  <si>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</si>
  <si>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</si>
  <si>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</si>
  <si>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</si>
  <si>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</si>
  <si>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</si>
  <si>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</si>
  <si>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</si>
  <si>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</si>
  <si>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</si>
  <si>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</si>
  <si>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</si>
  <si>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</si>
  <si>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</si>
  <si>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</si>
  <si>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</si>
  <si>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</si>
  <si>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</si>
  <si>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</si>
  <si>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</si>
  <si>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</si>
  <si>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</si>
  <si>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</si>
  <si>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</si>
  <si>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</si>
  <si>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</si>
  <si>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</si>
  <si>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</si>
  <si>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</si>
  <si>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</si>
  <si>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</si>
  <si>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</si>
  <si>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</si>
  <si>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</si>
  <si>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</si>
  <si>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</si>
  <si>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</si>
  <si>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</si>
  <si>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</si>
  <si>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</si>
  <si>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</si>
  <si>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</si>
  <si>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</si>
  <si>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</si>
  <si>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</si>
  <si>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</si>
  <si>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</si>
  <si>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</si>
  <si>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</si>
  <si>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</si>
  <si>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</si>
  <si>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</si>
  <si>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</si>
  <si>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</si>
  <si>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</si>
  <si>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</si>
  <si>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</si>
  <si>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</si>
  <si>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</si>
  <si>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</si>
  <si>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</si>
  <si>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</si>
  <si>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</si>
  <si>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</si>
  <si>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</si>
  <si>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</si>
  <si>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</si>
  <si>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</si>
  <si>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</si>
  <si>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</si>
  <si>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</si>
  <si>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</si>
  <si>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</si>
  <si>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</si>
  <si>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</si>
  <si>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</si>
  <si>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</si>
  <si>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</si>
  <si>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</si>
  <si>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</si>
  <si>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</si>
  <si>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</si>
  <si>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</si>
  <si>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</si>
  <si>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</si>
  <si>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</si>
  <si>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</si>
  <si>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</si>
  <si>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</si>
  <si>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</si>
  <si>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</si>
  <si>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</si>
  <si>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</si>
  <si>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</si>
  <si>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</si>
  <si>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</si>
  <si>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</si>
  <si>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</si>
  <si>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</si>
  <si>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</si>
  <si>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</si>
  <si>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</si>
  <si>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</si>
  <si>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</si>
  <si>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</si>
  <si>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</si>
  <si>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</si>
  <si>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</si>
  <si>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</si>
  <si>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</si>
  <si>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</si>
  <si>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</si>
  <si>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</si>
  <si>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</si>
  <si>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</si>
  <si>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</si>
  <si>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</si>
  <si>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</si>
  <si>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</si>
  <si>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</si>
  <si>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</si>
  <si>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</si>
  <si>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</si>
  <si>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</si>
  <si>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</si>
  <si>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</si>
  <si>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</si>
  <si>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</si>
  <si>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</si>
  <si>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</si>
  <si>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</si>
  <si>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</si>
  <si>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</si>
  <si>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</si>
  <si>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</si>
  <si>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</si>
  <si>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</si>
  <si>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</si>
  <si>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</si>
  <si>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</si>
  <si>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</si>
  <si>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</si>
  <si>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</si>
  <si>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</si>
  <si>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</si>
  <si>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</si>
  <si>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</si>
  <si>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</si>
  <si>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</si>
  <si>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</si>
  <si>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</si>
  <si>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</si>
  <si>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</si>
  <si>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</si>
  <si>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</si>
  <si>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</si>
  <si>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</si>
  <si>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</si>
  <si>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</si>
  <si>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</si>
  <si>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</si>
  <si>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</si>
  <si>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</si>
  <si>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</si>
  <si>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</si>
  <si>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</si>
  <si>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</si>
  <si>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</si>
  <si>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</si>
  <si>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</si>
  <si>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</si>
  <si>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</si>
  <si>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</si>
  <si>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</si>
  <si>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</si>
  <si>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</si>
  <si>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</si>
  <si>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</si>
  <si>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</si>
  <si>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</si>
  <si>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</si>
  <si>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</si>
  <si>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</si>
  <si>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</si>
  <si>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</si>
  <si>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</si>
  <si>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</si>
  <si>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</si>
  <si>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</si>
  <si>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</si>
  <si>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</si>
  <si>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</si>
  <si>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</si>
  <si>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</si>
  <si>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</si>
  <si>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</si>
  <si>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</si>
  <si>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</si>
  <si>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</si>
  <si>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</si>
  <si>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</si>
  <si>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</si>
  <si>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</si>
  <si>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</si>
  <si>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</si>
  <si>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</si>
  <si>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</si>
  <si>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</si>
  <si>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</si>
  <si>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</si>
  <si>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</si>
  <si>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</si>
  <si>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</si>
  <si>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</si>
  <si>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</si>
  <si>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</si>
  <si>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</si>
  <si>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</si>
  <si>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</si>
  <si>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</si>
  <si>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</si>
  <si>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</si>
  <si>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</si>
  <si>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</si>
  <si>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</si>
  <si>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</si>
  <si>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</si>
  <si>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</si>
  <si>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</si>
  <si>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</si>
  <si>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</si>
  <si>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</si>
  <si>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</si>
  <si>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</si>
  <si>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</si>
  <si>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</si>
  <si>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</si>
  <si>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</si>
  <si>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</si>
  <si>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</si>
  <si>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</si>
  <si>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</si>
  <si>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</si>
  <si>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</si>
  <si>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</si>
  <si>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</si>
  <si>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</si>
  <si>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</si>
  <si>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</si>
  <si>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</si>
  <si>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</si>
  <si>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</si>
  <si>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</si>
  <si>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</si>
  <si>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</si>
  <si>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</si>
  <si>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</si>
  <si>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</si>
  <si>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</si>
  <si>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</si>
  <si>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</si>
  <si>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</si>
  <si>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</si>
  <si>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</si>
  <si>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</si>
  <si>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</si>
  <si>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</si>
  <si>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</si>
  <si>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</si>
  <si>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</si>
  <si>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</si>
  <si>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</si>
  <si>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</si>
  <si>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</si>
  <si>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</si>
  <si>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</si>
  <si>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</si>
  <si>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</si>
  <si>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</si>
  <si>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</si>
  <si>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</si>
  <si>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</si>
  <si>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</si>
  <si>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</si>
  <si>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</si>
  <si>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</si>
  <si>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</si>
  <si>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</si>
  <si>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</si>
  <si>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</si>
  <si>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</si>
  <si>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</si>
  <si>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</si>
  <si>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</si>
  <si>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</si>
  <si>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</si>
  <si>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</si>
  <si>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</si>
  <si>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</si>
  <si>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</si>
  <si>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</si>
  <si>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</si>
  <si>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</si>
  <si>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</si>
  <si>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</si>
  <si>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</si>
  <si>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</si>
  <si>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</si>
  <si>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</si>
  <si>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</si>
  <si>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</si>
  <si>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</si>
  <si>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</si>
  <si>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</si>
  <si>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</si>
  <si>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</si>
  <si>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</si>
  <si>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</si>
  <si>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</si>
  <si>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</si>
  <si>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</si>
  <si>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</si>
  <si>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</si>
  <si>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</si>
  <si>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</si>
  <si>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</si>
  <si>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</si>
  <si>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</si>
  <si>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</si>
  <si>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</si>
  <si>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</si>
  <si>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</si>
  <si>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</si>
  <si>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</si>
  <si>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</si>
  <si>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</si>
  <si>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</si>
  <si>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</si>
  <si>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</si>
  <si>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</si>
  <si>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</si>
  <si>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</si>
  <si>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</si>
  <si>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</si>
  <si>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</si>
  <si>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</si>
  <si>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</si>
  <si>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</si>
  <si>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</si>
  <si>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</si>
  <si>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</si>
  <si>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</si>
  <si>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</si>
  <si>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</si>
  <si>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</si>
  <si>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</si>
  <si>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</si>
  <si>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</si>
  <si>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</si>
  <si>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</si>
  <si>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</si>
  <si>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</si>
  <si>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</si>
  <si>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</si>
  <si>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</si>
  <si>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</si>
  <si>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</si>
  <si>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</si>
  <si>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</si>
  <si>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</si>
  <si>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</si>
  <si>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</si>
  <si>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</si>
  <si>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</si>
  <si>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</si>
  <si>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</si>
  <si>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</si>
  <si>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</si>
  <si>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</si>
  <si>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</si>
  <si>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</si>
  <si>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</si>
  <si>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</si>
  <si>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</si>
  <si>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</si>
  <si>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</si>
  <si>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</si>
  <si>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</si>
  <si>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</si>
  <si>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</si>
  <si>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</si>
  <si>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</si>
  <si>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</si>
  <si>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</si>
  <si>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</si>
  <si>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</si>
  <si>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</si>
  <si>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</si>
  <si>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</si>
  <si>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</si>
  <si>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</si>
  <si>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</si>
  <si>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</si>
  <si>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</si>
  <si>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</si>
  <si>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</si>
  <si>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</si>
  <si>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</si>
  <si>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</si>
  <si>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</si>
  <si>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</si>
  <si>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</si>
  <si>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</si>
  <si>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</si>
  <si>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</si>
  <si>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</si>
  <si>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</si>
  <si>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</si>
  <si>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</si>
  <si>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</si>
  <si>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</si>
  <si>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</si>
  <si>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</si>
  <si>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</si>
  <si>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</si>
  <si>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</si>
  <si>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</si>
  <si>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</si>
  <si>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</si>
  <si>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</si>
  <si>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</si>
  <si>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</si>
  <si>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</si>
  <si>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</si>
  <si>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</si>
  <si>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</si>
  <si>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</si>
  <si>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</si>
  <si>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</si>
  <si>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</si>
  <si>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</si>
  <si>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</si>
  <si>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</si>
  <si>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</si>
  <si>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</si>
  <si>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</si>
  <si>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</si>
  <si>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</si>
  <si>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</si>
  <si>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</si>
  <si>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</si>
  <si>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</si>
  <si>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</si>
  <si>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</si>
  <si>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</si>
  <si>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</si>
  <si>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</si>
  <si>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</si>
  <si>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</si>
  <si>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</si>
  <si>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</si>
  <si>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</si>
  <si>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</si>
  <si>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</si>
  <si>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</si>
  <si>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</si>
  <si>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</si>
  <si>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</si>
  <si>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</si>
  <si>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</si>
  <si>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</si>
  <si>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</si>
  <si>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</si>
  <si>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</si>
  <si>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</si>
  <si>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</si>
  <si>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</si>
  <si>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</si>
  <si>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</si>
  <si>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</si>
  <si>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</si>
  <si>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</si>
  <si>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</si>
  <si>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</si>
  <si>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</si>
  <si>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</si>
  <si>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</si>
  <si>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</si>
  <si>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</si>
  <si>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</si>
  <si>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</si>
  <si>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</si>
  <si>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</si>
  <si>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</si>
  <si>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</si>
  <si>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</si>
  <si>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</si>
  <si>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</si>
  <si>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</si>
  <si>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</si>
  <si>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</si>
  <si>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</si>
  <si>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</si>
  <si>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</si>
  <si>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</si>
  <si>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</si>
  <si>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</si>
  <si>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</si>
  <si>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</si>
  <si>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</si>
  <si>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</si>
  <si>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</si>
  <si>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</si>
  <si>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</si>
  <si>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</si>
  <si>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</si>
  <si>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</si>
  <si>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</si>
  <si>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</si>
  <si>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</si>
  <si>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</si>
  <si>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</si>
  <si>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</si>
  <si>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</si>
  <si>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</si>
  <si>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</si>
  <si>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</si>
  <si>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</si>
  <si>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</si>
  <si>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</si>
  <si>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</si>
  <si>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</si>
  <si>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</si>
  <si>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</si>
  <si>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</si>
  <si>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</si>
  <si>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</si>
  <si>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</si>
  <si>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</si>
  <si>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</si>
  <si>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</si>
  <si>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</si>
  <si>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</si>
  <si>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</si>
  <si>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</si>
  <si>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</si>
  <si>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</si>
  <si>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</si>
  <si>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</si>
  <si>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</si>
  <si>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</si>
  <si>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</si>
  <si>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</si>
  <si>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</si>
  <si>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</si>
  <si>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</si>
  <si>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</si>
  <si>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</si>
  <si>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</si>
  <si>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</si>
  <si>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</si>
  <si>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</si>
  <si>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</si>
  <si>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</si>
  <si>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</si>
  <si>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</si>
  <si>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</si>
  <si>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</si>
  <si>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</si>
  <si>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</si>
  <si>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</si>
  <si>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</si>
  <si>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</si>
  <si>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</si>
  <si>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</si>
  <si>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</si>
  <si>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</si>
  <si>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</si>
  <si>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</si>
  <si>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</si>
  <si>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</si>
  <si>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</si>
  <si>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</si>
  <si>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</si>
  <si>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</si>
  <si>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</si>
  <si>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</si>
  <si>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</si>
  <si>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</si>
  <si>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</si>
  <si>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</si>
  <si>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</si>
  <si>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</si>
  <si>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</si>
  <si>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</si>
  <si>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</si>
  <si>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</si>
  <si>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</si>
  <si>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</si>
  <si>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</si>
  <si>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</si>
  <si>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</si>
  <si>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</si>
  <si>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</si>
  <si>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</si>
  <si>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</si>
  <si>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</si>
  <si>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</si>
  <si>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</si>
  <si>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</si>
  <si>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</si>
  <si>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</si>
  <si>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</si>
  <si>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</si>
  <si>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</si>
  <si>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</si>
  <si>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</si>
  <si>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</si>
  <si>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</si>
  <si>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</si>
  <si>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</si>
  <si>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</si>
  <si>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</si>
  <si>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</si>
  <si>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</si>
  <si>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</si>
  <si>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</si>
  <si>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</si>
  <si>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</si>
  <si>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</si>
  <si>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</si>
  <si>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</si>
  <si>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</si>
  <si>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</si>
  <si>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</si>
  <si>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</si>
  <si>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</si>
  <si>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</si>
  <si>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</si>
  <si>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</si>
  <si>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</si>
  <si>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</si>
  <si>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</si>
  <si>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</si>
  <si>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</si>
  <si>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</si>
  <si>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</si>
  <si>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</si>
  <si>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</si>
  <si>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</si>
  <si>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</si>
  <si>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</si>
  <si>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</si>
  <si>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</si>
  <si>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</si>
  <si>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</si>
  <si>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</si>
  <si>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</si>
  <si>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</si>
  <si>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</si>
  <si>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</si>
  <si>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</si>
  <si>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</si>
  <si>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</si>
  <si>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</si>
  <si>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</si>
  <si>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</si>
  <si>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</si>
  <si>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</si>
  <si>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</si>
  <si>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</si>
  <si>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</si>
  <si>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</si>
  <si>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</si>
  <si>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</si>
  <si>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</si>
  <si>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</si>
  <si>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</si>
  <si>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</si>
  <si>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</si>
  <si>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</si>
  <si>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</si>
  <si>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</si>
  <si>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</si>
  <si>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</si>
  <si>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</si>
  <si>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</si>
  <si>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</si>
  <si>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</si>
  <si>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</si>
  <si>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</si>
  <si>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</si>
  <si>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</si>
  <si>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</si>
  <si>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</si>
  <si>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</si>
  <si>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</si>
  <si>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</si>
  <si>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</si>
  <si>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</si>
  <si>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</si>
  <si>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</si>
  <si>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</si>
  <si>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</si>
  <si>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</si>
  <si>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</si>
  <si>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</si>
  <si>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</si>
  <si>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</si>
  <si>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</si>
  <si>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</si>
  <si>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</si>
  <si>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</si>
  <si>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</si>
  <si>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</si>
  <si>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</si>
  <si>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</si>
  <si>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</si>
  <si>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</si>
  <si>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</si>
  <si>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</si>
  <si>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</si>
  <si>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</si>
  <si>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</si>
  <si>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</si>
  <si>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</si>
  <si>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</si>
  <si>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</si>
  <si>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</si>
  <si>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</si>
  <si>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</si>
  <si>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</si>
  <si>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</si>
  <si>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</si>
  <si>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</si>
  <si>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</si>
  <si>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</si>
  <si>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</si>
  <si>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</si>
  <si>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</si>
  <si>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</si>
  <si>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</si>
  <si>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</si>
  <si>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</si>
  <si>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</si>
  <si>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</si>
  <si>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</si>
  <si>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</si>
  <si>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</si>
  <si>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</si>
  <si>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</si>
  <si>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</si>
  <si>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</si>
  <si>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</si>
  <si>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</si>
  <si>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</si>
  <si>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</si>
  <si>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</si>
  <si>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</si>
  <si>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</si>
  <si>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</si>
  <si>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</si>
  <si>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</si>
  <si>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</si>
  <si>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</si>
  <si>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</si>
  <si>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</si>
  <si>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</si>
  <si>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</si>
  <si>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</si>
  <si>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</si>
  <si>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</si>
  <si>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</si>
  <si>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</si>
  <si>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</si>
  <si>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</si>
  <si>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</si>
  <si>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</si>
  <si>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</si>
  <si>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</si>
  <si>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</si>
  <si>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</si>
  <si>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</si>
  <si>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</si>
  <si>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</si>
  <si>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</si>
  <si>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</si>
  <si>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</si>
  <si>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</si>
  <si>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</si>
  <si>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</si>
  <si>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</si>
  <si>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</si>
  <si>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</si>
  <si>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</si>
  <si>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</si>
  <si>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</si>
  <si>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</si>
  <si>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</si>
  <si>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</si>
  <si>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</si>
  <si>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</si>
  <si>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</si>
  <si>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</si>
  <si>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</si>
  <si>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</si>
  <si>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</si>
  <si>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</si>
  <si>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</si>
  <si>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</si>
  <si>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</si>
  <si>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</si>
  <si>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</si>
  <si>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</si>
  <si>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</si>
  <si>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</si>
  <si>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</si>
  <si>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</si>
  <si>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</si>
  <si>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</si>
  <si>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</si>
  <si>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</si>
  <si>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</si>
  <si>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</si>
  <si>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</si>
  <si>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</si>
  <si>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</si>
  <si>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</si>
  <si>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</si>
  <si>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</si>
  <si>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</si>
  <si>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</si>
  <si>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</si>
  <si>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</si>
  <si>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</si>
  <si>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</si>
  <si>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</si>
  <si>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</si>
  <si>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</si>
  <si>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</si>
  <si>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</si>
  <si>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</si>
  <si>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</si>
  <si>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</si>
  <si>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</si>
  <si>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</si>
  <si>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</si>
  <si>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</si>
  <si>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</si>
  <si>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</si>
  <si>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</si>
  <si>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</si>
  <si>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</si>
  <si>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</si>
  <si>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</si>
  <si>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</si>
  <si>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</si>
  <si>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</si>
  <si>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</si>
  <si>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</si>
  <si>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</si>
  <si>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</si>
  <si>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</si>
  <si>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</si>
  <si>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</si>
  <si>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</si>
  <si>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</si>
  <si>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</si>
  <si>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</si>
  <si>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</si>
  <si>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</si>
  <si>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</si>
  <si>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</si>
  <si>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</si>
  <si>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</si>
  <si>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</si>
  <si>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</si>
  <si>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</si>
  <si>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</si>
  <si>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</si>
  <si>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</si>
  <si>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</si>
  <si>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</si>
  <si>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</si>
  <si>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</si>
  <si>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</si>
  <si>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</si>
  <si>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</si>
  <si>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</si>
  <si>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</si>
  <si>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</si>
  <si>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</si>
  <si>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</si>
  <si>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</si>
  <si>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</si>
  <si>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</si>
  <si>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</si>
  <si>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</si>
  <si>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</si>
  <si>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</si>
  <si>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</si>
  <si>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</si>
  <si>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</si>
  <si>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</si>
  <si>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</si>
  <si>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</si>
  <si>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</si>
  <si>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</si>
  <si>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</si>
  <si>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</si>
  <si>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</si>
  <si>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</si>
  <si>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</si>
  <si>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</si>
  <si>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</si>
  <si>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</si>
  <si>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</si>
  <si>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</si>
  <si>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</si>
  <si>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</si>
  <si>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</si>
  <si>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</si>
  <si>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</si>
  <si>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</si>
  <si>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</si>
  <si>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</si>
  <si>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</si>
  <si>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</si>
  <si>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</si>
  <si>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</si>
  <si>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</si>
  <si>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</si>
  <si>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</si>
  <si>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</si>
  <si>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</si>
  <si>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</si>
  <si>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</si>
  <si>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</si>
  <si>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</si>
  <si>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</si>
  <si>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</si>
  <si>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</si>
  <si>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</si>
  <si>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</si>
  <si>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</si>
  <si>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</si>
  <si>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</si>
  <si>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</si>
  <si>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</si>
  <si>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</si>
  <si>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</si>
  <si>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</si>
  <si>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</si>
  <si>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</si>
  <si>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</si>
  <si>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</si>
  <si>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</si>
  <si>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</si>
  <si>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</si>
  <si>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</si>
  <si>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</si>
  <si>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</si>
  <si>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</si>
  <si>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</si>
  <si>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</si>
  <si>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</si>
  <si>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</si>
  <si>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</si>
  <si>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</si>
  <si>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</si>
  <si>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</si>
  <si>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</si>
  <si>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</si>
  <si>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</si>
  <si>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</si>
  <si>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</si>
  <si>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</si>
  <si>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</si>
  <si>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</si>
  <si>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</si>
  <si>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</si>
  <si>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</si>
  <si>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</si>
  <si>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</si>
  <si>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</si>
  <si>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</si>
  <si>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</si>
  <si>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</si>
  <si>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</si>
  <si>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</si>
  <si>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</si>
  <si>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</si>
  <si>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</si>
  <si>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</si>
  <si>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</si>
  <si>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</si>
  <si>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</si>
  <si>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</si>
  <si>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</si>
  <si>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</si>
  <si>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</si>
  <si>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</si>
  <si>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</si>
  <si>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</si>
  <si>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</si>
  <si>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</si>
  <si>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</si>
  <si>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</si>
  <si>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</si>
  <si>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</si>
  <si>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</si>
  <si>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</si>
  <si>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</si>
  <si>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</si>
  <si>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</si>
  <si>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</si>
  <si>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</si>
  <si>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</si>
  <si>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</si>
  <si>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</si>
  <si>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</si>
  <si>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</si>
  <si>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</si>
  <si>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</si>
  <si>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</si>
  <si>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</si>
  <si>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</si>
  <si>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</si>
  <si>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</si>
  <si>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</si>
  <si>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</si>
  <si>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</si>
  <si>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</si>
  <si>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</si>
  <si>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</si>
  <si>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</si>
  <si>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</si>
  <si>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</si>
  <si>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</si>
  <si>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</si>
  <si>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</si>
  <si>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</si>
  <si>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</si>
  <si>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</si>
  <si>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</si>
  <si>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</si>
  <si>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</si>
  <si>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</si>
  <si>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</si>
  <si>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</si>
  <si>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</si>
  <si>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</si>
  <si>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</si>
  <si>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</si>
  <si>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</si>
  <si>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</si>
  <si>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</si>
  <si>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</si>
  <si>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</si>
  <si>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</si>
  <si>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</si>
  <si>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</si>
  <si>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</si>
  <si>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</si>
  <si>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</si>
  <si>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</si>
  <si>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</si>
  <si>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</si>
  <si>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</si>
  <si>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</si>
  <si>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</si>
  <si>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</si>
  <si>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</si>
  <si>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</si>
  <si>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</si>
  <si>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</si>
  <si>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</si>
  <si>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</si>
  <si>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</si>
  <si>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</si>
  <si>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</si>
  <si>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</si>
  <si>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</si>
  <si>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</si>
  <si>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</si>
  <si>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</si>
  <si>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</si>
  <si>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</si>
  <si>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</si>
  <si>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</si>
  <si>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</si>
  <si>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</si>
  <si>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</si>
  <si>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</si>
  <si>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</si>
  <si>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</si>
  <si>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</si>
  <si>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</si>
  <si>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</si>
  <si>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</si>
  <si>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</si>
  <si>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</si>
  <si>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</si>
  <si>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</si>
  <si>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</si>
  <si>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</si>
  <si>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</si>
  <si>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</si>
  <si>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</si>
  <si>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</si>
  <si>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</si>
  <si>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</si>
  <si>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</si>
  <si>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</si>
  <si>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</si>
  <si>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</si>
  <si>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</si>
  <si>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</si>
  <si>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</si>
  <si>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</si>
  <si>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</si>
  <si>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</si>
  <si>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</si>
  <si>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</si>
  <si>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</si>
  <si>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</si>
  <si>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</si>
  <si>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</si>
  <si>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</si>
  <si>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</si>
  <si>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</si>
  <si>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</si>
  <si>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</si>
  <si>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</si>
  <si>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</si>
  <si>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</si>
  <si>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</si>
  <si>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</si>
  <si>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</si>
  <si>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</si>
  <si>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</si>
  <si>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</si>
  <si>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</si>
  <si>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</si>
  <si>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</si>
  <si>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</si>
  <si>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</si>
  <si>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</si>
  <si>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</si>
  <si>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</si>
  <si>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</si>
  <si>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</si>
  <si>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</si>
  <si>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</si>
  <si>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</si>
  <si>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</si>
  <si>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</si>
  <si>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</si>
  <si>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</si>
  <si>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</si>
  <si>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</si>
  <si>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</si>
  <si>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</si>
  <si>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</si>
  <si>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</si>
  <si>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</si>
  <si>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</si>
  <si>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</si>
  <si>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</si>
  <si>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</si>
  <si>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</si>
  <si>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</si>
  <si>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</si>
  <si>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</si>
  <si>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</si>
  <si>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</si>
  <si>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</si>
  <si>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</si>
  <si>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</si>
  <si>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</si>
  <si>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</si>
  <si>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</si>
  <si>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</si>
  <si>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</si>
  <si>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</si>
  <si>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</si>
  <si>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</si>
  <si>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</si>
  <si>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</si>
  <si>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</si>
  <si>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</si>
  <si>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</si>
  <si>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</si>
  <si>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</si>
  <si>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</si>
  <si>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</si>
  <si>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</si>
  <si>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</si>
  <si>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</si>
  <si>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</si>
  <si>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</si>
  <si>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</si>
  <si>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</si>
  <si>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</si>
  <si>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</si>
  <si>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</si>
  <si>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</si>
  <si>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</si>
  <si>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</si>
  <si>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</si>
  <si>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</si>
  <si>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</si>
  <si>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</si>
  <si>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</si>
  <si>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</si>
  <si>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</si>
  <si>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</si>
  <si>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</si>
  <si>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</si>
  <si>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</si>
  <si>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</si>
  <si>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</si>
  <si>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</si>
  <si>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</si>
  <si>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</si>
  <si>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</si>
  <si>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</si>
  <si>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</si>
  <si>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</si>
  <si>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</si>
  <si>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</si>
  <si>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</si>
  <si>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</si>
  <si>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</si>
  <si>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</si>
  <si>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</si>
  <si>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</si>
  <si>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</si>
  <si>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</si>
  <si>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</si>
  <si>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</si>
  <si>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</si>
  <si>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</si>
  <si>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</si>
  <si>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</si>
  <si>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</si>
  <si>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</si>
  <si>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</si>
  <si>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</si>
  <si>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</si>
  <si>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</si>
  <si>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</si>
  <si>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</si>
  <si>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</si>
  <si>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</si>
  <si>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</si>
  <si>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</si>
  <si>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</si>
  <si>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</si>
  <si>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</si>
  <si>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</si>
  <si>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</si>
  <si>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</si>
  <si>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</si>
  <si>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</si>
  <si>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</si>
  <si>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</si>
  <si>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</si>
  <si>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</si>
  <si>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</si>
  <si>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</si>
  <si>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</si>
  <si>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</si>
  <si>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</si>
  <si>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</si>
  <si>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</si>
  <si>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</si>
  <si>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</si>
  <si>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</si>
  <si>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</si>
  <si>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</si>
  <si>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</si>
  <si>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</si>
  <si>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</si>
  <si>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</si>
  <si>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</si>
  <si>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</si>
  <si>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</si>
  <si>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</si>
  <si>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</si>
  <si>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</si>
  <si>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</si>
  <si>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</si>
  <si>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</si>
  <si>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</si>
  <si>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</si>
  <si>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</si>
  <si>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</si>
  <si>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</si>
  <si>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</si>
  <si>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</si>
  <si>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</si>
  <si>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</si>
  <si>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</si>
  <si>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</si>
  <si>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</si>
  <si>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</si>
  <si>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</si>
  <si>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</si>
  <si>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</si>
  <si>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</si>
  <si>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</si>
  <si>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</si>
  <si>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</si>
  <si>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</si>
  <si>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</si>
  <si>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</si>
  <si>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</si>
  <si>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</si>
  <si>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</si>
  <si>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</si>
  <si>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</si>
  <si>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</si>
  <si>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</si>
  <si>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</si>
  <si>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</si>
  <si>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</si>
  <si>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</si>
  <si>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</si>
  <si>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</si>
  <si>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</si>
  <si>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</si>
  <si>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</si>
  <si>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</si>
  <si>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</si>
  <si>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</si>
  <si>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</si>
  <si>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</si>
  <si>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</si>
  <si>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</si>
  <si>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</si>
  <si>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</si>
  <si>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</si>
  <si>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</si>
  <si>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</si>
  <si>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</si>
  <si>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</si>
  <si>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</si>
  <si>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</si>
  <si>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</si>
  <si>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</si>
  <si>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</si>
  <si>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</si>
  <si>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</si>
  <si>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</si>
  <si>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</si>
  <si>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</si>
  <si>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</si>
  <si>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</si>
  <si>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</si>
  <si>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</si>
  <si>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</si>
  <si>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</si>
  <si>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</si>
  <si>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</si>
  <si>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</si>
  <si>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</si>
  <si>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</si>
  <si>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</si>
  <si>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</si>
  <si>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</si>
  <si>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</si>
  <si>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</si>
  <si>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</si>
  <si>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</si>
  <si>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</si>
  <si>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</si>
  <si>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</si>
  <si>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</si>
  <si>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</si>
  <si>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</si>
  <si>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</si>
  <si>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</si>
  <si>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</si>
  <si>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</si>
  <si>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</si>
  <si>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</si>
  <si>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</si>
  <si>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</si>
  <si>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</si>
  <si>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</si>
  <si>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</si>
  <si>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</si>
  <si>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</si>
  <si>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</si>
  <si>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</si>
  <si>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</si>
  <si>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</si>
  <si>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</si>
  <si>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</si>
  <si>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</si>
  <si>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</si>
  <si>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</si>
  <si>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</si>
  <si>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</si>
  <si>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</si>
  <si>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</si>
  <si>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</si>
  <si>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</si>
  <si>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</si>
  <si>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</si>
  <si>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</si>
  <si>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</si>
  <si>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</si>
  <si>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</si>
  <si>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</si>
  <si>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</si>
  <si>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</si>
  <si>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</si>
  <si>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</si>
  <si>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</si>
  <si>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</si>
  <si>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</si>
  <si>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</si>
  <si>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</si>
  <si>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</si>
  <si>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</si>
  <si>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</si>
  <si>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</si>
  <si>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</si>
  <si>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</si>
  <si>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</si>
  <si>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</si>
  <si>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</si>
  <si>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</si>
  <si>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</si>
  <si>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</si>
  <si>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</si>
  <si>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</si>
  <si>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</si>
  <si>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</si>
  <si>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</si>
  <si>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</si>
  <si>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</si>
  <si>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</si>
  <si>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</si>
  <si>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</si>
  <si>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</si>
  <si>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</si>
  <si>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</si>
  <si>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</si>
  <si>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</si>
  <si>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</si>
  <si>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</si>
  <si>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</si>
  <si>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</si>
  <si>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</si>
  <si>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</si>
  <si>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</si>
  <si>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</si>
  <si>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</si>
  <si>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</si>
  <si>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</si>
  <si>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</si>
  <si>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</si>
  <si>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</si>
  <si>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</si>
  <si>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</si>
  <si>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</si>
  <si>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</si>
  <si>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</si>
  <si>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</si>
  <si>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</si>
  <si>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</si>
  <si>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</si>
  <si>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</si>
  <si>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</si>
  <si>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</si>
  <si>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</si>
  <si>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</si>
  <si>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</si>
  <si>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</si>
  <si>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</si>
  <si>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</si>
  <si>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</si>
  <si>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</si>
  <si>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</si>
  <si>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</si>
  <si>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</si>
  <si>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</si>
  <si>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</si>
  <si>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</si>
  <si>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</si>
  <si>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</si>
  <si>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</si>
  <si>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</si>
  <si>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</si>
  <si>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</si>
  <si>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</si>
  <si>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</si>
  <si>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</si>
  <si>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</si>
  <si>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</si>
  <si>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</si>
  <si>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</si>
  <si>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</si>
  <si>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</si>
  <si>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</si>
  <si>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</si>
  <si>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</si>
  <si>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</si>
  <si>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</si>
  <si>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</si>
  <si>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</si>
  <si>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</si>
  <si>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</si>
  <si>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</si>
  <si>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</si>
  <si>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</si>
  <si>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</si>
  <si>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</si>
  <si>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</si>
  <si>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</si>
  <si>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</si>
  <si>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</si>
  <si>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</si>
  <si>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</si>
  <si>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</si>
  <si>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</si>
  <si>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</si>
  <si>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</si>
  <si>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</si>
  <si>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</si>
  <si>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</si>
  <si>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</si>
  <si>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</si>
  <si>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</si>
  <si>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</si>
  <si>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</si>
  <si>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</si>
  <si>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</si>
  <si>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</si>
  <si>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</si>
  <si>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</si>
  <si>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</si>
  <si>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</si>
  <si>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</si>
  <si>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</si>
  <si>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</si>
  <si>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</si>
  <si>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</si>
  <si>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</si>
  <si>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</si>
  <si>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</si>
  <si>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</si>
  <si>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</si>
  <si>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</si>
  <si>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</si>
  <si>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</si>
  <si>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</si>
  <si>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</si>
  <si>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</si>
  <si>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</si>
  <si>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</si>
  <si>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</si>
  <si>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</si>
  <si>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</si>
  <si>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</si>
  <si>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</si>
  <si>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</si>
  <si>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</si>
  <si>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</si>
  <si>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</si>
  <si>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</si>
  <si>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</si>
  <si>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</si>
  <si>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</si>
  <si>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</si>
  <si>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</si>
  <si>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</si>
  <si>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</si>
  <si>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</si>
  <si>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</si>
  <si>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</si>
  <si>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</si>
  <si>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</si>
  <si>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</si>
  <si>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</si>
  <si>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</si>
  <si>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</si>
  <si>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</si>
  <si>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</si>
  <si>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</si>
  <si>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</si>
  <si>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</si>
  <si>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</si>
  <si>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</si>
  <si>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</si>
  <si>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</si>
  <si>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</si>
  <si>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</si>
  <si>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</si>
  <si>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</si>
  <si>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</si>
  <si>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</si>
  <si>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</si>
  <si>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</si>
  <si>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</si>
  <si>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</si>
  <si>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</si>
  <si>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</si>
  <si>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</si>
  <si>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</si>
  <si>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</si>
  <si>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</si>
  <si>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</si>
  <si>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</si>
  <si>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</si>
  <si>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</si>
  <si>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</si>
  <si>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</si>
  <si>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</si>
  <si>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</si>
  <si>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</si>
  <si>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</si>
  <si>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</si>
  <si>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</si>
  <si>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</si>
  <si>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</si>
  <si>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</si>
  <si>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</si>
  <si>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</si>
  <si>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</si>
  <si>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</si>
  <si>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</si>
  <si>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</si>
  <si>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</si>
  <si>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</si>
  <si>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</si>
  <si>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</si>
  <si>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</si>
  <si>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</si>
  <si>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</si>
  <si>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</si>
  <si>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</si>
  <si>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</si>
  <si>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</si>
  <si>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</si>
  <si>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</si>
  <si>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</si>
  <si>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</si>
  <si>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</si>
  <si>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</si>
  <si>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</si>
  <si>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</si>
  <si>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</si>
  <si>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</si>
  <si>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</si>
  <si>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</si>
  <si>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</si>
  <si>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</si>
  <si>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</si>
  <si>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</si>
  <si>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</si>
  <si>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</si>
  <si>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</si>
  <si>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</si>
  <si>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</si>
  <si>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</si>
  <si>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</si>
  <si>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</si>
  <si>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</si>
  <si>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</si>
  <si>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</si>
  <si>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</si>
  <si>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</si>
  <si>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</si>
  <si>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</si>
  <si>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</si>
  <si>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</si>
  <si>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</si>
  <si>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</si>
  <si>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</si>
  <si>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</si>
  <si>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</si>
  <si>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</si>
  <si>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</si>
  <si>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</si>
  <si>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</si>
  <si>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</si>
  <si>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</si>
  <si>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</si>
  <si>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</si>
  <si>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</si>
  <si>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</si>
  <si>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</si>
  <si>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</si>
  <si>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</si>
  <si>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</si>
  <si>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</si>
  <si>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</si>
  <si>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</si>
  <si>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</si>
  <si>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</si>
  <si>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</si>
  <si>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</si>
  <si>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</si>
  <si>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</si>
  <si>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</si>
  <si>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</si>
  <si>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</si>
  <si>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</si>
  <si>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</si>
  <si>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</si>
  <si>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</si>
  <si>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</si>
  <si>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</si>
  <si>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</si>
  <si>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</si>
  <si>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</si>
  <si>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</si>
  <si>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</si>
  <si>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</si>
  <si>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</si>
  <si>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</si>
  <si>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</si>
  <si>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</si>
  <si>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</si>
  <si>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</si>
  <si>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</si>
  <si>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</si>
  <si>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</si>
  <si>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</si>
  <si>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</si>
  <si>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</si>
  <si>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</si>
  <si>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</si>
  <si>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</si>
  <si>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</si>
  <si>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</si>
  <si>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</si>
  <si>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</si>
  <si>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</si>
  <si>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</si>
  <si>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</si>
  <si>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</si>
  <si>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</si>
  <si>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</si>
  <si>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</si>
  <si>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</si>
  <si>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</si>
  <si>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</si>
  <si>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</si>
  <si>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</si>
  <si>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</si>
  <si>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</si>
  <si>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</si>
  <si>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</si>
  <si>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</si>
  <si>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</si>
  <si>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</si>
  <si>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</si>
  <si>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</si>
  <si>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</si>
  <si>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</si>
  <si>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</si>
  <si>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</si>
  <si>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</si>
  <si>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</si>
  <si>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</si>
  <si>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</si>
  <si>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</si>
  <si>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</si>
  <si>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</si>
  <si>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</si>
  <si>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</si>
  <si>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</si>
  <si>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</si>
  <si>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</si>
  <si>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</si>
  <si>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</si>
  <si>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</si>
  <si>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</si>
  <si>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</si>
  <si>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</si>
  <si>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</si>
  <si>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</si>
  <si>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</si>
  <si>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</si>
  <si>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</si>
  <si>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</si>
  <si>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</si>
  <si>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</si>
  <si>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</si>
  <si>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</si>
  <si>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</si>
  <si>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</si>
  <si>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</si>
  <si>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</si>
  <si>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</si>
  <si>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</si>
  <si>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</si>
  <si>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</si>
  <si>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</si>
  <si>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</si>
  <si>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</si>
  <si>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</si>
  <si>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</si>
  <si>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</si>
  <si>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</si>
  <si>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</si>
  <si>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</si>
  <si>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</si>
  <si>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</si>
  <si>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</si>
  <si>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</si>
  <si>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</si>
  <si>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</si>
  <si>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</si>
  <si>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</si>
  <si>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</si>
  <si>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</si>
  <si>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</si>
  <si>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</si>
  <si>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</si>
  <si>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</si>
  <si>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</si>
  <si>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</si>
  <si>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</si>
  <si>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</si>
  <si>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</si>
  <si>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</si>
  <si>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</si>
  <si>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</si>
  <si>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</si>
  <si>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</si>
  <si>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</si>
  <si>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</si>
  <si>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</si>
  <si>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</si>
  <si>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</si>
  <si>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</si>
  <si>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</si>
  <si>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</si>
  <si>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</si>
  <si>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</si>
  <si>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</si>
  <si>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</si>
  <si>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</si>
  <si>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</si>
  <si>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</si>
  <si>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</si>
  <si>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</si>
  <si>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</si>
  <si>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</si>
  <si>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</si>
  <si>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</si>
  <si>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</si>
  <si>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</si>
  <si>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</si>
  <si>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</si>
  <si>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</si>
  <si>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</si>
  <si>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</si>
  <si>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</si>
  <si>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</si>
  <si>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</si>
  <si>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</si>
  <si>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</si>
  <si>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</si>
  <si>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</si>
  <si>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</si>
  <si>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</si>
  <si>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</si>
  <si>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</si>
  <si>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</si>
  <si>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</si>
  <si>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</si>
  <si>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</si>
  <si>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</si>
  <si>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</si>
  <si>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</si>
  <si>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</si>
  <si>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</si>
  <si>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</si>
  <si>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</si>
  <si>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</si>
  <si>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</si>
  <si>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</si>
  <si>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</si>
  <si>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</si>
  <si>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</si>
  <si>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</si>
  <si>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</si>
  <si>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</si>
  <si>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</si>
  <si>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</si>
  <si>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</si>
  <si>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</si>
  <si>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</si>
  <si>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</si>
  <si>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</si>
  <si>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</si>
  <si>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</si>
  <si>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</si>
  <si>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</si>
  <si>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</si>
  <si>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</si>
  <si>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</si>
  <si>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</si>
  <si>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</si>
  <si>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</si>
  <si>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</si>
  <si>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</si>
  <si>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</si>
  <si>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</si>
  <si>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</si>
  <si>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</si>
  <si>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</si>
  <si>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</si>
  <si>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</si>
  <si>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</si>
  <si>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</si>
  <si>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</si>
  <si>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</si>
  <si>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</si>
  <si>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</si>
  <si>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</si>
  <si>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</si>
  <si>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</si>
  <si>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</si>
  <si>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</si>
  <si>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</si>
  <si>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</si>
  <si>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</si>
  <si>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</si>
  <si>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</si>
  <si>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</si>
  <si>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</si>
  <si>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</si>
  <si>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</si>
  <si>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</si>
  <si>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</si>
  <si>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</si>
  <si>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</si>
  <si>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</si>
  <si>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</si>
  <si>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</si>
  <si>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</si>
  <si>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</si>
  <si>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</si>
  <si>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</si>
  <si>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</si>
  <si>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</si>
  <si>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</si>
  <si>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</si>
  <si>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</si>
  <si>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</si>
  <si>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</si>
  <si>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</si>
  <si>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</si>
  <si>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</si>
  <si>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</si>
  <si>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</si>
  <si>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</si>
  <si>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</si>
  <si>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</si>
  <si>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</si>
  <si>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</si>
  <si>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</si>
  <si>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</si>
  <si>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</si>
  <si>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</si>
  <si>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</si>
  <si>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</si>
  <si>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</si>
  <si>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</si>
  <si>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</si>
  <si>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</si>
  <si>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</si>
  <si>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</si>
  <si>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</si>
  <si>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</si>
  <si>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</si>
  <si>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</si>
  <si>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</si>
  <si>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</si>
  <si>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</si>
  <si>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</si>
  <si>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</si>
  <si>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</si>
  <si>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</si>
  <si>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</si>
  <si>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</si>
  <si>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</si>
  <si>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</si>
  <si>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</si>
  <si>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</si>
  <si>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</si>
  <si>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</si>
  <si>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</si>
  <si>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</si>
  <si>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</si>
  <si>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</si>
  <si>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</si>
  <si>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</si>
  <si>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</si>
  <si>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</si>
  <si>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</si>
  <si>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</si>
  <si>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</si>
  <si>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</si>
  <si>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</si>
  <si>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</si>
  <si>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</si>
  <si>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</si>
  <si>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</si>
  <si>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</si>
  <si>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</si>
  <si>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</si>
  <si>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</si>
  <si>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</si>
  <si>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</si>
  <si>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</si>
  <si>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</si>
  <si>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</si>
  <si>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</si>
  <si>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</si>
  <si>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</si>
  <si>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</si>
  <si>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</si>
  <si>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</si>
  <si>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</si>
  <si>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</si>
  <si>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</si>
  <si>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</si>
  <si>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</si>
  <si>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</si>
  <si>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</si>
  <si>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</si>
  <si>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</si>
  <si>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</si>
  <si>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</si>
  <si>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</si>
  <si>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</si>
  <si>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</si>
  <si>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</si>
  <si>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</si>
  <si>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</si>
  <si>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</si>
  <si>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</si>
  <si>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</si>
  <si>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</si>
  <si>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</si>
  <si>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</si>
  <si>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</si>
  <si>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</si>
  <si>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</si>
  <si>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</si>
  <si>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</si>
  <si>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</si>
  <si>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</si>
  <si>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</si>
  <si>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</si>
  <si>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</si>
  <si>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</si>
  <si>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</si>
  <si>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</si>
  <si>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</si>
  <si>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</si>
  <si>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</si>
  <si>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</si>
  <si>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</si>
  <si>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</si>
  <si>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</si>
  <si>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</si>
  <si>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</si>
  <si>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</si>
  <si>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</si>
  <si>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</si>
  <si>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</si>
  <si>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</si>
  <si>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</si>
  <si>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</si>
  <si>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</si>
  <si>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</si>
  <si>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</si>
  <si>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</si>
  <si>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</si>
  <si>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</si>
  <si>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</si>
  <si>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</si>
  <si>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</si>
  <si>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</si>
  <si>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</si>
  <si>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</si>
  <si>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</si>
  <si>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</si>
  <si>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</si>
  <si>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</si>
  <si>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</si>
  <si>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</si>
  <si>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</si>
  <si>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</si>
  <si>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</si>
  <si>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</si>
  <si>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</si>
  <si>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</si>
  <si>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</si>
  <si>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</si>
  <si>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</si>
  <si>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</si>
  <si>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</si>
  <si>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</si>
  <si>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</si>
  <si>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</si>
  <si>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</si>
  <si>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</si>
  <si>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</si>
  <si>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</si>
  <si>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</si>
  <si>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</si>
  <si>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</si>
  <si>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</si>
  <si>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</si>
  <si>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</si>
  <si>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</si>
  <si>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</si>
  <si>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</si>
  <si>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</si>
  <si>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</si>
  <si>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</si>
  <si>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</si>
  <si>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</si>
  <si>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</si>
  <si>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</si>
  <si>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</si>
  <si>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</si>
  <si>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</si>
  <si>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</si>
  <si>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</si>
  <si>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</si>
  <si>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</si>
  <si>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</si>
  <si>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</si>
  <si>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</si>
  <si>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</si>
  <si>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</si>
  <si>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</si>
  <si>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</si>
  <si>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</si>
  <si>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</si>
  <si>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</si>
  <si>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</si>
  <si>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</si>
  <si>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</si>
  <si>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</si>
  <si>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</si>
  <si>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</si>
  <si>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</si>
  <si>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</si>
  <si>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</si>
  <si>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</si>
  <si>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</si>
  <si>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</si>
  <si>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</si>
  <si>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</si>
  <si>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</si>
  <si>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</si>
  <si>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</si>
  <si>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</si>
  <si>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</si>
  <si>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</si>
  <si>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</si>
  <si>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</si>
  <si>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</si>
  <si>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</si>
  <si>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</si>
  <si>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</si>
  <si>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</si>
  <si>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</si>
  <si>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</si>
  <si>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</si>
  <si>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</si>
  <si>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</si>
  <si>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</si>
  <si>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</si>
  <si>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</si>
  <si>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</si>
  <si>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</si>
  <si>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</si>
  <si>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</si>
  <si>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</si>
  <si>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</si>
  <si>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</si>
  <si>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</si>
  <si>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</si>
  <si>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</si>
  <si>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</si>
  <si>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</si>
  <si>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</si>
  <si>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</si>
  <si>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</si>
  <si>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</si>
  <si>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</si>
  <si>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</si>
  <si>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</si>
  <si>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</si>
  <si>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</si>
  <si>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</si>
  <si>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</si>
  <si>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</si>
  <si>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</si>
  <si>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</si>
  <si>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</si>
  <si>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</si>
  <si>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</si>
  <si>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</si>
  <si>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</si>
  <si>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</si>
  <si>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</si>
  <si>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</si>
  <si>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</si>
  <si>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</si>
  <si>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</si>
  <si>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</si>
  <si>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</si>
  <si>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</si>
  <si>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</si>
  <si>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</si>
  <si>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</si>
  <si>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</si>
  <si>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</si>
  <si>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</si>
  <si>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</si>
  <si>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</si>
  <si>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</si>
  <si>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</si>
  <si>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</si>
  <si>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</si>
  <si>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</si>
  <si>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</si>
  <si>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</si>
  <si>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</si>
  <si>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</si>
  <si>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</si>
  <si>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</si>
  <si>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</si>
  <si>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</si>
  <si>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</si>
  <si>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</si>
  <si>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</si>
  <si>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</si>
  <si>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</si>
  <si>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</si>
  <si>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</si>
  <si>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</si>
  <si>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</si>
  <si>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</si>
  <si>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</si>
  <si>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</si>
  <si>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</si>
  <si>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</si>
  <si>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</si>
  <si>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</si>
  <si>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</si>
  <si>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</si>
  <si>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</si>
  <si>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</si>
  <si>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</si>
  <si>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</si>
  <si>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</si>
  <si>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</si>
  <si>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</si>
  <si>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</si>
  <si>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</si>
  <si>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</si>
  <si>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</si>
  <si>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</si>
  <si>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</si>
  <si>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</si>
  <si>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</si>
  <si>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</si>
  <si>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</si>
  <si>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</si>
  <si>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</si>
  <si>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</si>
  <si>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</si>
  <si>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</si>
  <si>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</si>
  <si>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</si>
  <si>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</si>
  <si>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</si>
  <si>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</si>
  <si>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</si>
  <si>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</si>
  <si>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</si>
  <si>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</si>
  <si>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</si>
  <si>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</si>
  <si>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</si>
  <si>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</si>
  <si>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</si>
  <si>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</si>
  <si>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</si>
  <si>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</si>
  <si>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</si>
  <si>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</si>
  <si>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</si>
  <si>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</si>
  <si>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</si>
  <si>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</si>
  <si>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</si>
  <si>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</si>
  <si>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</si>
  <si>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</si>
  <si>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</si>
  <si>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</si>
  <si>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</si>
  <si>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</si>
  <si>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</si>
  <si>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</si>
  <si>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</si>
  <si>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</si>
  <si>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</si>
  <si>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</si>
  <si>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</si>
  <si>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</si>
  <si>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</si>
  <si>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</si>
  <si>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</si>
  <si>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</si>
  <si>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</si>
  <si>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</si>
  <si>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</si>
  <si>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</si>
  <si>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</si>
  <si>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</si>
  <si>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</si>
  <si>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</si>
  <si>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</si>
  <si>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</si>
  <si>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</si>
  <si>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</si>
  <si>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</si>
  <si>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</si>
  <si>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</si>
  <si>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</si>
  <si>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</si>
  <si>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</si>
  <si>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</si>
  <si>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</si>
  <si>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</si>
  <si>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</si>
  <si>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</si>
  <si>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</si>
  <si>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</si>
  <si>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</si>
  <si>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</si>
  <si>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</si>
  <si>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</si>
  <si>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</si>
  <si>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</si>
  <si>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</si>
  <si>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</si>
  <si>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</si>
  <si>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</si>
  <si>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</si>
  <si>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</si>
  <si>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</si>
  <si>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</si>
  <si>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</si>
  <si>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</si>
  <si>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</si>
  <si>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</si>
  <si>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</si>
  <si>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</si>
  <si>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</si>
  <si>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</si>
  <si>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</si>
  <si>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</si>
  <si>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</si>
  <si>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</si>
  <si>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</si>
  <si>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</si>
  <si>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</si>
  <si>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</si>
  <si>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</si>
  <si>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</si>
  <si>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</si>
  <si>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</si>
  <si>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</si>
  <si>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</si>
  <si>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</si>
  <si>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</si>
  <si>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</si>
  <si>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</si>
  <si>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</si>
  <si>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</si>
  <si>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</si>
  <si>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</si>
  <si>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</si>
  <si>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</si>
  <si>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</si>
  <si>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</si>
  <si>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</si>
  <si>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</si>
  <si>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</si>
  <si>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</si>
  <si>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</si>
  <si>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</si>
  <si>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</si>
  <si>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</si>
  <si>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</si>
  <si>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</si>
  <si>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</si>
  <si>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</si>
  <si>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</si>
  <si>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</si>
  <si>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</si>
  <si>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</si>
  <si>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</si>
  <si>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</si>
  <si>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</si>
  <si>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</si>
  <si>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</si>
  <si>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</si>
  <si>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</si>
  <si>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</si>
  <si>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</si>
  <si>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</si>
  <si>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</si>
  <si>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</si>
  <si>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</si>
  <si>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</si>
  <si>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</si>
  <si>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</si>
  <si>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</si>
  <si>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</si>
  <si>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</si>
  <si>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</si>
  <si>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</si>
  <si>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</si>
  <si>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</si>
  <si>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</si>
  <si>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</si>
  <si>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</si>
  <si>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</si>
  <si>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</si>
  <si>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</si>
  <si>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</si>
  <si>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</si>
  <si>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</si>
  <si>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</si>
  <si>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</si>
  <si>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</si>
  <si>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</si>
  <si>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</si>
  <si>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</si>
  <si>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</si>
  <si>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</si>
  <si>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</si>
  <si>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</si>
  <si>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</si>
  <si>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</si>
  <si>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</si>
  <si>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</si>
  <si>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</si>
  <si>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</si>
  <si>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</si>
  <si>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</si>
  <si>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</si>
  <si>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</si>
  <si>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</si>
  <si>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</si>
  <si>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</si>
  <si>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</si>
  <si>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</si>
  <si>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</si>
  <si>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</si>
  <si>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</si>
  <si>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</si>
  <si>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</si>
  <si>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</si>
  <si>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</si>
  <si>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</si>
  <si>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</si>
  <si>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</si>
  <si>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</si>
  <si>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</si>
  <si>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</si>
  <si>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</si>
  <si>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</si>
  <si>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</si>
  <si>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</si>
  <si>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</si>
  <si>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</si>
  <si>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</si>
  <si>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</si>
  <si>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</si>
  <si>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</si>
  <si>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</si>
  <si>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</si>
  <si>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</si>
  <si>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</si>
  <si>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</si>
  <si>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</si>
  <si>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</si>
  <si>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</si>
  <si>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</si>
  <si>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</si>
  <si>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</si>
  <si>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</si>
  <si>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</si>
  <si>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</si>
  <si>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</si>
  <si>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</si>
  <si>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</si>
  <si>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</si>
  <si>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</si>
  <si>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</si>
  <si>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</si>
  <si>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</si>
  <si>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</si>
  <si>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</si>
  <si>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</si>
  <si>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</si>
  <si>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</si>
  <si>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</si>
  <si>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</si>
  <si>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</si>
  <si>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</si>
  <si>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</si>
  <si>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</si>
  <si>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</si>
  <si>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</si>
  <si>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</si>
  <si>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</si>
  <si>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</si>
  <si>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</si>
  <si>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</si>
  <si>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</si>
  <si>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</si>
  <si>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</si>
  <si>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</si>
  <si>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</si>
  <si>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</si>
  <si>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</si>
  <si>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</si>
  <si>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</si>
  <si>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</si>
  <si>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</si>
  <si>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</si>
  <si>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</si>
  <si>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</si>
  <si>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</si>
  <si>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</si>
  <si>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</si>
  <si>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</si>
  <si>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</si>
  <si>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</si>
  <si>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</si>
  <si>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</si>
  <si>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</si>
  <si>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</si>
  <si>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</si>
  <si>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</si>
  <si>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</si>
  <si>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</si>
  <si>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</si>
  <si>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</si>
  <si>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</si>
  <si>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</si>
  <si>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</si>
  <si>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</si>
  <si>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</si>
  <si>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</si>
  <si>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</si>
  <si>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</si>
  <si>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</si>
  <si>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</si>
  <si>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</si>
  <si>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</si>
  <si>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</si>
  <si>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</si>
  <si>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</si>
  <si>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</si>
  <si>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</si>
  <si>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</si>
  <si>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</si>
  <si>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</si>
  <si>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</si>
  <si>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</si>
  <si>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</si>
  <si>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</si>
  <si>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</si>
  <si>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</si>
  <si>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</si>
  <si>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</si>
  <si>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</si>
  <si>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</si>
  <si>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</si>
  <si>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</si>
  <si>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</si>
  <si>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</si>
  <si>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</si>
  <si>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</si>
  <si>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</si>
  <si>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</si>
  <si>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</si>
  <si>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</si>
  <si>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</si>
  <si>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</si>
  <si>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</si>
  <si>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</si>
  <si>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</si>
  <si>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</si>
  <si>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</si>
  <si>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</si>
  <si>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</si>
  <si>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</si>
  <si>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</si>
  <si>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</si>
  <si>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</si>
  <si>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</si>
  <si>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</si>
  <si>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</si>
  <si>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</si>
  <si>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</si>
  <si>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</si>
  <si>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</si>
  <si>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</si>
  <si>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</si>
  <si>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</si>
  <si>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</si>
  <si>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</si>
  <si>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</si>
  <si>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</si>
  <si>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</si>
  <si>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</si>
  <si>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</si>
  <si>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</si>
  <si>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</si>
  <si>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</si>
  <si>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</si>
  <si>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</si>
  <si>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</si>
  <si>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</si>
  <si>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</si>
  <si>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</si>
  <si>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</si>
  <si>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</si>
  <si>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</si>
  <si>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</si>
  <si>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</si>
  <si>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</si>
  <si>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</si>
  <si>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</si>
  <si>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</si>
  <si>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</si>
  <si>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</si>
  <si>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</si>
  <si>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</si>
  <si>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</si>
  <si>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</si>
  <si>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</si>
  <si>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</si>
  <si>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</si>
  <si>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</si>
  <si>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</si>
  <si>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</si>
  <si>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</si>
  <si>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</si>
  <si>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</si>
  <si>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</si>
  <si>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</si>
  <si>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</si>
  <si>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</si>
  <si>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</si>
  <si>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</si>
  <si>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</si>
  <si>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</si>
  <si>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</si>
  <si>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</si>
  <si>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</si>
  <si>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</si>
  <si>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</si>
  <si>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</si>
  <si>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</si>
  <si>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</si>
  <si>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</si>
  <si>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</si>
  <si>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</si>
  <si>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</si>
  <si>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</si>
  <si>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</si>
  <si>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</si>
  <si>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</si>
  <si>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</si>
  <si>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</si>
  <si>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</si>
  <si>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</si>
  <si>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</si>
  <si>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</si>
  <si>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</si>
  <si>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</si>
  <si>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</si>
  <si>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</si>
  <si>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</si>
  <si>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</si>
  <si>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</si>
  <si>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</si>
  <si>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</si>
  <si>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</si>
  <si>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</si>
  <si>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</si>
  <si>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</si>
  <si>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</si>
  <si>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</si>
  <si>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</si>
  <si>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</si>
  <si>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</si>
  <si>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</si>
  <si>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</si>
  <si>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</si>
  <si>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</si>
  <si>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</si>
  <si>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</si>
  <si>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</si>
  <si>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</si>
  <si>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</si>
  <si>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</si>
  <si>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</si>
  <si>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</si>
  <si>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</si>
  <si>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</si>
  <si>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</si>
  <si>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</si>
  <si>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</si>
  <si>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</si>
  <si>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</si>
  <si>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</si>
  <si>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</si>
  <si>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</si>
  <si>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</si>
  <si>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</si>
  <si>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</si>
  <si>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</si>
  <si>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</si>
  <si>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</si>
  <si>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</si>
  <si>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</si>
  <si>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</si>
  <si>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</si>
  <si>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</si>
  <si>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</si>
  <si>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</si>
  <si>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</si>
  <si>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</si>
  <si>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</si>
  <si>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</si>
  <si>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</si>
  <si>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</si>
  <si>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</si>
  <si>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</si>
  <si>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</si>
  <si>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</si>
  <si>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</si>
  <si>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</si>
  <si>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</si>
  <si>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</si>
  <si>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</si>
  <si>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</si>
  <si>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</si>
  <si>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</si>
  <si>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</si>
  <si>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</si>
  <si>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</si>
  <si>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</si>
  <si>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</si>
  <si>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</si>
  <si>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</si>
  <si>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</si>
  <si>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</si>
  <si>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</si>
  <si>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</si>
  <si>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</si>
  <si>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</si>
  <si>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</si>
  <si>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</si>
  <si>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</si>
  <si>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</si>
  <si>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</si>
  <si>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</si>
  <si>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</si>
  <si>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</si>
  <si>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</si>
  <si>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</si>
  <si>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</si>
  <si>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</si>
  <si>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</si>
  <si>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</si>
  <si>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</si>
  <si>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</si>
  <si>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</si>
  <si>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</si>
  <si>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</si>
  <si>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</si>
  <si>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</si>
  <si>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</si>
  <si>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</si>
  <si>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</si>
  <si>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</si>
  <si>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</si>
  <si>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</si>
  <si>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</si>
  <si>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</si>
  <si>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</si>
  <si>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</si>
  <si>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</si>
  <si>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</si>
  <si>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</si>
  <si>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</si>
  <si>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</si>
  <si>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</si>
  <si>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</si>
  <si>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</si>
  <si>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</si>
  <si>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</si>
  <si>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</si>
  <si>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</si>
  <si>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</si>
  <si>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</si>
  <si>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</si>
  <si>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</si>
  <si>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</si>
  <si>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</si>
  <si>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</si>
  <si>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</si>
  <si>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</si>
  <si>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</si>
  <si>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</si>
  <si>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</si>
  <si>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</si>
  <si>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</si>
  <si>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</si>
  <si>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</si>
  <si>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</si>
  <si>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</si>
  <si>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</si>
  <si>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</si>
  <si>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</si>
  <si>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</si>
  <si>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</si>
  <si>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</si>
  <si>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</si>
  <si>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</si>
  <si>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</si>
  <si>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</si>
  <si>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</si>
  <si>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</si>
  <si>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</si>
  <si>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</si>
  <si>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</si>
  <si>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</si>
  <si>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</si>
  <si>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</si>
  <si>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</si>
  <si>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</si>
  <si>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</si>
  <si>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</si>
  <si>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</si>
  <si>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</si>
  <si>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</si>
  <si>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</si>
  <si>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</si>
  <si>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</si>
  <si>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</si>
  <si>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</si>
  <si>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</si>
  <si>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</si>
  <si>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</si>
  <si>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</si>
  <si>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</si>
  <si>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</si>
  <si>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</si>
  <si>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</si>
  <si>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</si>
  <si>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</si>
  <si>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</si>
  <si>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</si>
  <si>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</si>
  <si>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</si>
  <si>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</si>
  <si>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</si>
  <si>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</si>
  <si>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</si>
  <si>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</si>
  <si>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</si>
  <si>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</si>
  <si>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</si>
  <si>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</si>
  <si>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</si>
  <si>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</si>
  <si>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</si>
  <si>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</si>
  <si>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</si>
  <si>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</si>
  <si>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</si>
  <si>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</si>
  <si>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</si>
  <si>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</si>
  <si>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</si>
  <si>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</si>
  <si>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</si>
  <si>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</si>
  <si>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</si>
  <si>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</si>
  <si>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</si>
  <si>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</si>
  <si>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</si>
  <si>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</si>
  <si>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</si>
  <si>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</si>
  <si>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</si>
  <si>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</si>
  <si>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</si>
  <si>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</si>
  <si>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</si>
  <si>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</si>
  <si>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</si>
  <si>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</si>
  <si>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</si>
  <si>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</si>
  <si>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</si>
  <si>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</si>
  <si>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</si>
  <si>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</si>
  <si>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</si>
  <si>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</si>
  <si>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</si>
  <si>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</si>
  <si>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</si>
  <si>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</si>
  <si>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</si>
  <si>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</si>
  <si>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</si>
  <si>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</si>
  <si>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</si>
  <si>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</si>
  <si>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</si>
  <si>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</si>
  <si>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</si>
  <si>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</si>
  <si>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</si>
  <si>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</si>
  <si>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</si>
  <si>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</si>
  <si>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</si>
  <si>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</si>
  <si>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</si>
  <si>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</si>
  <si>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</si>
  <si>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</si>
  <si>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</si>
  <si>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</si>
  <si>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</si>
  <si>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</si>
  <si>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</si>
  <si>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</si>
  <si>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</si>
  <si>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</si>
  <si>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</si>
  <si>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</si>
  <si>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</si>
  <si>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</si>
  <si>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</si>
  <si>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</si>
  <si>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</si>
  <si>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</si>
  <si>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</si>
  <si>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</si>
  <si>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</si>
  <si>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</si>
  <si>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</si>
  <si>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</si>
  <si>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</si>
  <si>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</si>
  <si>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</si>
  <si>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</si>
  <si>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</si>
  <si>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</si>
  <si>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</si>
  <si>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</si>
  <si>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</si>
  <si>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</si>
  <si>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</si>
  <si>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</si>
  <si>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</si>
  <si>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</si>
  <si>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</si>
  <si>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</si>
  <si>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</si>
  <si>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</si>
  <si>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</si>
  <si>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</si>
  <si>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</si>
  <si>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</si>
  <si>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</si>
  <si>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</si>
  <si>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</si>
  <si>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</si>
  <si>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</si>
  <si>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</si>
  <si>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</si>
  <si>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</si>
  <si>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</si>
  <si>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</si>
  <si>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</si>
  <si>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</si>
  <si>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</si>
  <si>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</si>
  <si>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</si>
  <si>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</si>
  <si>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</si>
  <si>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</si>
  <si>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</si>
  <si>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</si>
  <si>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</si>
  <si>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</si>
  <si>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</si>
  <si>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</si>
  <si>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</si>
  <si>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</si>
  <si>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</si>
  <si>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</si>
  <si>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</si>
  <si>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</si>
  <si>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</si>
  <si>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</si>
  <si>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</si>
  <si>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</si>
  <si>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</si>
  <si>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</si>
  <si>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</si>
  <si>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</si>
  <si>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</si>
  <si>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</si>
  <si>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</si>
  <si>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</si>
  <si>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</si>
  <si>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</si>
  <si>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</si>
  <si>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</si>
  <si>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</si>
  <si>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</si>
  <si>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</si>
  <si>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</si>
  <si>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</si>
  <si>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</si>
  <si>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</si>
  <si>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</si>
  <si>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</si>
  <si>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</si>
  <si>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</si>
  <si>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</si>
  <si>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</si>
  <si>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</si>
  <si>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</si>
  <si>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</si>
  <si>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</si>
  <si>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</si>
  <si>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</si>
  <si>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</si>
  <si>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</si>
  <si>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</si>
  <si>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</si>
  <si>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</si>
  <si>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</si>
  <si>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</si>
  <si>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</si>
  <si>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</si>
  <si>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</si>
  <si>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</si>
  <si>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</si>
  <si>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</si>
  <si>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</si>
  <si>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</si>
  <si>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</si>
  <si>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</si>
  <si>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</si>
  <si>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</si>
  <si>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</si>
  <si>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</si>
  <si>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</si>
  <si>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</si>
  <si>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</si>
  <si>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</si>
  <si>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</si>
  <si>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</si>
  <si>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</si>
  <si>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</si>
  <si>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</si>
  <si>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</si>
  <si>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</si>
  <si>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</si>
  <si>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</si>
  <si>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</si>
  <si>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</si>
  <si>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</si>
  <si>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</si>
  <si>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</si>
  <si>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</si>
  <si>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</si>
  <si>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</si>
  <si>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</si>
  <si>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</si>
  <si>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</si>
  <si>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</si>
  <si>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</si>
  <si>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</si>
  <si>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</si>
  <si>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</si>
  <si>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</si>
  <si>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</si>
  <si>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</si>
  <si>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</si>
  <si>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</si>
  <si>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</si>
  <si>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</si>
  <si>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</si>
  <si>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</si>
  <si>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</si>
  <si>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</si>
  <si>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</si>
  <si>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</si>
  <si>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</si>
  <si>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</si>
  <si>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</si>
  <si>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</si>
  <si>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</si>
  <si>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</si>
  <si>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</si>
  <si>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</si>
  <si>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</si>
  <si>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</si>
  <si>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</si>
  <si>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</si>
  <si>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</si>
  <si>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</si>
  <si>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</si>
  <si>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</si>
  <si>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</si>
  <si>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</si>
  <si>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</si>
  <si>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</si>
  <si>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</si>
  <si>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</si>
  <si>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</si>
  <si>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</si>
  <si>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</si>
  <si>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</si>
  <si>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</si>
  <si>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</si>
  <si>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</si>
  <si>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</si>
  <si>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</si>
  <si>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</si>
  <si>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</si>
  <si>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</si>
  <si>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</si>
  <si>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</si>
  <si>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</si>
  <si>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</si>
  <si>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</si>
  <si>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</si>
  <si>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</si>
  <si>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</si>
  <si>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</si>
  <si>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</si>
  <si>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</si>
  <si>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</si>
  <si>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</si>
  <si>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</si>
  <si>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</si>
  <si>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</si>
  <si>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</si>
  <si>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</si>
  <si>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</si>
  <si>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</si>
  <si>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</si>
  <si>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</si>
  <si>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</si>
  <si>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</si>
  <si>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</si>
  <si>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</si>
  <si>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</si>
  <si>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</si>
  <si>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</si>
  <si>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</si>
  <si>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</si>
  <si>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</si>
  <si>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</si>
  <si>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</si>
  <si>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</si>
  <si>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</si>
  <si>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</si>
  <si>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</si>
  <si>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</si>
  <si>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</si>
  <si>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</si>
  <si>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</si>
  <si>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</si>
  <si>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</si>
  <si>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</si>
  <si>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</si>
  <si>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</si>
  <si>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</si>
  <si>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</si>
  <si>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</si>
  <si>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</si>
  <si>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</si>
  <si>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</si>
  <si>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</si>
  <si>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</si>
  <si>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</si>
  <si>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</si>
  <si>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</si>
  <si>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</si>
  <si>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</si>
  <si>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</si>
  <si>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</si>
  <si>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</si>
  <si>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</si>
  <si>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</si>
  <si>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</si>
  <si>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</si>
  <si>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</si>
  <si>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</si>
  <si>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</si>
  <si>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</si>
  <si>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</si>
  <si>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</si>
  <si>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</si>
  <si>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</si>
  <si>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</si>
  <si>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</si>
  <si>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</si>
  <si>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</si>
  <si>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</si>
  <si>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</si>
  <si>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</si>
  <si>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</si>
  <si>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</si>
  <si>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</si>
  <si>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</si>
  <si>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</si>
  <si>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</si>
  <si>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</si>
  <si>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</si>
  <si>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</si>
  <si>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</si>
  <si>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</si>
  <si>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</si>
  <si>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</si>
  <si>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</si>
  <si>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</si>
  <si>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</si>
  <si>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</si>
  <si>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</si>
  <si>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</si>
  <si>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</si>
  <si>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</si>
  <si>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</si>
  <si>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</si>
  <si>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</si>
  <si>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</si>
  <si>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</si>
  <si>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</si>
  <si>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</si>
  <si>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</si>
  <si>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</si>
  <si>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</si>
  <si>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</si>
  <si>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</si>
  <si>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</si>
  <si>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</si>
  <si>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</si>
  <si>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</si>
  <si>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</si>
  <si>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</si>
  <si>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</si>
  <si>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</si>
  <si>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</si>
  <si>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</si>
  <si>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</si>
  <si>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</si>
  <si>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</si>
  <si>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</si>
  <si>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</si>
  <si>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</si>
  <si>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</si>
  <si>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</si>
  <si>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</si>
  <si>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</si>
  <si>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</si>
  <si>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</si>
  <si>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</si>
  <si>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</si>
  <si>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</si>
  <si>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</si>
  <si>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</si>
  <si>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</si>
  <si>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</si>
  <si>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</si>
  <si>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</si>
  <si>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</si>
  <si>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</si>
  <si>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</si>
  <si>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</si>
  <si>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</si>
  <si>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</si>
  <si>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</si>
  <si>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</si>
  <si>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</si>
  <si>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</si>
  <si>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</si>
  <si>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</si>
  <si>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</si>
  <si>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</si>
  <si>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</si>
  <si>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</si>
  <si>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</si>
  <si>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</si>
  <si>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</si>
  <si>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</si>
  <si>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</si>
  <si>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</si>
  <si>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</si>
  <si>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</si>
  <si>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</si>
  <si>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</si>
  <si>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</si>
  <si>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</si>
  <si>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</si>
  <si>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</si>
  <si>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</si>
  <si>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</si>
  <si>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</si>
  <si>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</si>
  <si>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</si>
  <si>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</si>
  <si>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</si>
  <si>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</si>
  <si>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</si>
  <si>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</si>
  <si>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</si>
  <si>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</si>
  <si>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</si>
  <si>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</si>
  <si>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</si>
  <si>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</si>
  <si>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</si>
  <si>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</si>
  <si>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</si>
  <si>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</si>
  <si>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</si>
  <si>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</si>
  <si>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</si>
  <si>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</si>
  <si>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</si>
  <si>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</si>
  <si>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</si>
  <si>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</si>
  <si>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</si>
  <si>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</si>
  <si>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</si>
  <si>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</si>
  <si>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</si>
  <si>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</si>
  <si>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</si>
  <si>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</si>
  <si>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</si>
  <si>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</si>
  <si>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</si>
  <si>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</si>
  <si>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</si>
  <si>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</si>
  <si>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</si>
  <si>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</si>
  <si>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</si>
  <si>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</si>
  <si>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</si>
  <si>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</si>
  <si>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</si>
  <si>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</si>
  <si>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</si>
  <si>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</si>
  <si>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</si>
  <si>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</si>
  <si>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</si>
  <si>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</si>
  <si>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</si>
  <si>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</si>
  <si>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</si>
  <si>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</si>
  <si>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</si>
  <si>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</si>
  <si>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</si>
  <si>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</si>
  <si>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</si>
  <si>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</si>
  <si>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</si>
  <si>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</si>
  <si>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</si>
  <si>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</si>
  <si>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</si>
  <si>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</si>
  <si>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</si>
  <si>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</si>
  <si>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</si>
  <si>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</si>
  <si>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</si>
  <si>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</si>
  <si>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</si>
  <si>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</si>
  <si>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</si>
  <si>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</si>
  <si>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</si>
  <si>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</si>
  <si>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</si>
  <si>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</si>
  <si>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</si>
  <si>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</si>
  <si>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</si>
  <si>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</si>
  <si>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</si>
  <si>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</si>
  <si>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</si>
  <si>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</si>
  <si>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</si>
  <si>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</si>
  <si>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</si>
  <si>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</si>
  <si>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</si>
  <si>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</si>
  <si>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</si>
  <si>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</si>
  <si>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</si>
  <si>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</si>
  <si>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</si>
  <si>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</si>
  <si>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</si>
  <si>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</si>
  <si>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</si>
  <si>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</si>
  <si>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</si>
  <si>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</si>
  <si>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</si>
  <si>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</si>
  <si>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</si>
  <si>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</si>
  <si>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</si>
  <si>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</si>
  <si>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</si>
  <si>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</si>
  <si>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</si>
  <si>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</si>
  <si>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</si>
  <si>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</si>
  <si>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</si>
  <si>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</si>
  <si>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</si>
  <si>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</si>
  <si>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</si>
  <si>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</si>
  <si>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</si>
  <si>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</si>
  <si>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</si>
  <si>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</si>
  <si>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</si>
  <si>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</si>
  <si>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</si>
  <si>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</si>
  <si>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</si>
  <si>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</si>
  <si>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</si>
  <si>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</si>
  <si>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</si>
  <si>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</si>
  <si>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</si>
  <si>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</si>
  <si>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</si>
  <si>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</si>
  <si>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</si>
  <si>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</si>
  <si>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</si>
  <si>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</si>
  <si>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</si>
  <si>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</si>
  <si>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</si>
  <si>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</si>
  <si>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</si>
  <si>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</si>
  <si>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</si>
  <si>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</si>
  <si>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</si>
  <si>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</si>
  <si>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</si>
  <si>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</si>
  <si>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</si>
  <si>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</si>
  <si>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</si>
  <si>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</si>
  <si>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</si>
  <si>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</si>
  <si>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</si>
  <si>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</si>
  <si>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</si>
  <si>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</si>
  <si>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</si>
  <si>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</si>
  <si>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</si>
  <si>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</si>
  <si>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</si>
  <si>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</si>
  <si>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</si>
  <si>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</si>
  <si>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</si>
  <si>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</si>
  <si>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</si>
  <si>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</si>
  <si>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</si>
  <si>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</si>
  <si>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</si>
  <si>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</si>
  <si>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</si>
  <si>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</si>
  <si>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</si>
  <si>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</si>
  <si>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</si>
  <si>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</si>
  <si>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</si>
  <si>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</si>
  <si>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</si>
  <si>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</si>
  <si>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</si>
  <si>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</si>
  <si>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</si>
  <si>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</si>
  <si>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</si>
  <si>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</si>
  <si>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</si>
  <si>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</si>
  <si>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</si>
  <si>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</si>
  <si>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</si>
  <si>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</si>
  <si>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</si>
  <si>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</si>
  <si>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</si>
  <si>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</si>
  <si>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</si>
  <si>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</si>
  <si>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</si>
  <si>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</si>
  <si>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</si>
  <si>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</si>
  <si>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</si>
  <si>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</si>
  <si>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</si>
  <si>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</si>
  <si>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</si>
  <si>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</si>
  <si>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</si>
  <si>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</si>
  <si>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</si>
  <si>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</si>
  <si>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</si>
  <si>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</si>
  <si>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</si>
  <si>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</si>
  <si>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</si>
  <si>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</si>
  <si>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</si>
  <si>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</si>
  <si>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</si>
  <si>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</si>
  <si>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</si>
  <si>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</si>
  <si>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</si>
  <si>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</si>
  <si>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</si>
  <si>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</si>
  <si>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</si>
  <si>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</si>
  <si>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</si>
  <si>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</si>
  <si>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</si>
  <si>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</si>
  <si>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</si>
  <si>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</si>
  <si>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</si>
  <si>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</si>
  <si>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</si>
  <si>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</si>
  <si>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</si>
  <si>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</si>
  <si>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</si>
  <si>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</si>
  <si>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</si>
  <si>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</si>
  <si>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</si>
  <si>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</si>
  <si>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</si>
  <si>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</si>
  <si>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</si>
  <si>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</si>
  <si>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</si>
  <si>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</si>
  <si>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</si>
  <si>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</si>
  <si>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</si>
  <si>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</si>
  <si>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</si>
  <si>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</si>
  <si>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</si>
  <si>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</si>
  <si>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</si>
  <si>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</si>
  <si>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</si>
  <si>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</si>
  <si>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</si>
  <si>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</si>
  <si>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</si>
  <si>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</si>
  <si>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</si>
  <si>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</si>
  <si>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</si>
  <si>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</si>
  <si>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</si>
  <si>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</si>
  <si>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</si>
  <si>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</si>
  <si>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</si>
  <si>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</si>
  <si>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</si>
  <si>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</si>
  <si>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</si>
  <si>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</si>
  <si>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</si>
  <si>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</si>
  <si>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</si>
  <si>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</si>
  <si>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</si>
  <si>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</si>
  <si>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</si>
  <si>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</si>
  <si>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</si>
  <si>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</si>
  <si>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</si>
  <si>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</si>
  <si>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</si>
  <si>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</si>
  <si>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</si>
  <si>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</si>
  <si>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</si>
  <si>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</si>
  <si>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</si>
  <si>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</si>
  <si>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</si>
  <si>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</si>
  <si>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</si>
  <si>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</si>
  <si>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</si>
  <si>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</si>
  <si>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</si>
  <si>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</si>
  <si>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</si>
  <si>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</si>
  <si>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</si>
  <si>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</si>
  <si>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</si>
  <si>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</si>
  <si>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</si>
  <si>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</si>
  <si>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</si>
  <si>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</si>
  <si>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</si>
  <si>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</si>
  <si>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</si>
  <si>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</si>
  <si>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</si>
  <si>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</si>
  <si>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</si>
  <si>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</si>
  <si>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</si>
  <si>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</si>
  <si>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</si>
  <si>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</si>
  <si>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</si>
  <si>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</si>
  <si>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</si>
  <si>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</si>
  <si>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</si>
  <si>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</si>
  <si>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</si>
  <si>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</si>
  <si>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</si>
  <si>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</si>
  <si>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</si>
  <si>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</si>
  <si>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</si>
  <si>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</si>
  <si>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</si>
  <si>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</si>
  <si>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</si>
  <si>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</si>
  <si>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</si>
  <si>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</si>
  <si>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</si>
  <si>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</si>
  <si>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</si>
  <si>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</si>
  <si>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</si>
  <si>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</si>
  <si>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</si>
  <si>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</si>
  <si>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</si>
  <si>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</si>
  <si>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</si>
  <si>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</si>
  <si>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</si>
  <si>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</si>
  <si>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</si>
  <si>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</si>
  <si>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</si>
  <si>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</si>
  <si>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</si>
  <si>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</si>
  <si>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</si>
  <si>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</si>
  <si>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</si>
  <si>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</si>
  <si>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</si>
  <si>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</si>
  <si>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</si>
  <si>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</si>
  <si>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</si>
  <si>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</si>
  <si>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</si>
  <si>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</si>
  <si>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</si>
  <si>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</si>
  <si>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</si>
  <si>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</si>
  <si>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</si>
  <si>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</si>
  <si>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</si>
  <si>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</si>
  <si>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</si>
  <si>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</si>
  <si>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</si>
  <si>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</si>
  <si>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</si>
  <si>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</si>
  <si>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</si>
  <si>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</si>
  <si>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</si>
  <si>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</si>
  <si>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</si>
  <si>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</si>
  <si>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</si>
  <si>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</si>
  <si>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</si>
  <si>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</si>
  <si>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</si>
  <si>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</si>
  <si>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</si>
  <si>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</si>
  <si>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</si>
  <si>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</si>
  <si>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</si>
  <si>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</si>
  <si>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</si>
  <si>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</si>
  <si>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</si>
  <si>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</si>
  <si>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</si>
  <si>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</si>
  <si>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</si>
  <si>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</si>
  <si>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</si>
  <si>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</si>
  <si>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</si>
  <si>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</si>
  <si>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</si>
  <si>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</si>
  <si>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</si>
  <si>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</si>
  <si>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</si>
  <si>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</si>
  <si>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</si>
  <si>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</si>
  <si>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</si>
  <si>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</si>
  <si>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</si>
  <si>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</si>
  <si>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</si>
  <si>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</si>
  <si>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</si>
  <si>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</si>
  <si>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</si>
  <si>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</si>
  <si>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</si>
  <si>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</si>
  <si>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</si>
  <si>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</si>
  <si>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</si>
  <si>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</si>
  <si>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</si>
  <si>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</si>
  <si>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</si>
  <si>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</si>
  <si>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</si>
  <si>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</si>
  <si>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</si>
  <si>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</si>
  <si>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</si>
  <si>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</si>
  <si>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</si>
  <si>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</si>
  <si>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</si>
  <si>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</si>
  <si>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</si>
  <si>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</si>
  <si>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</si>
  <si>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</si>
  <si>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</si>
  <si>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</si>
  <si>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</si>
  <si>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</si>
  <si>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</si>
  <si>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</si>
  <si>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</si>
  <si>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</si>
  <si>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</si>
  <si>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</si>
  <si>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</si>
  <si>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</si>
  <si>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</si>
  <si>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</si>
  <si>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</si>
  <si>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</si>
  <si>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</si>
  <si>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</si>
  <si>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</si>
  <si>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</si>
  <si>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</si>
  <si>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</si>
  <si>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</si>
  <si>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</si>
  <si>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</si>
  <si>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</si>
  <si>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</si>
  <si>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</si>
  <si>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</si>
  <si>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</si>
  <si>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</si>
  <si>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</si>
  <si>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</si>
  <si>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</si>
  <si>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</si>
  <si>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</si>
  <si>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</si>
  <si>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</si>
  <si>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</si>
  <si>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</si>
  <si>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</si>
  <si>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</si>
  <si>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</si>
  <si>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</si>
  <si>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</si>
  <si>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</si>
  <si>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</si>
  <si>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</si>
  <si>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</si>
  <si>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</si>
  <si>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</si>
  <si>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</si>
  <si>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</si>
  <si>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</si>
  <si>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</si>
  <si>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</si>
  <si>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</si>
  <si>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</si>
  <si>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</si>
  <si>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</si>
  <si>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</si>
  <si>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</si>
  <si>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</si>
  <si>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</si>
  <si>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</si>
  <si>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</si>
  <si>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</si>
  <si>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</si>
  <si>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</si>
  <si>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</si>
  <si>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</si>
  <si>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</si>
  <si>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</si>
  <si>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</si>
  <si>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</si>
  <si>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</si>
  <si>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</si>
  <si>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</si>
  <si>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</si>
  <si>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</si>
  <si>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</si>
  <si>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</si>
  <si>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</si>
  <si>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</si>
  <si>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</si>
  <si>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</si>
  <si>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</si>
  <si>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</si>
  <si>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</si>
  <si>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</si>
  <si>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</si>
  <si>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</si>
  <si>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</si>
  <si>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</si>
  <si>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</si>
  <si>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</si>
  <si>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</si>
  <si>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</si>
  <si>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</si>
  <si>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</si>
  <si>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</si>
  <si>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</si>
  <si>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</si>
  <si>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</si>
  <si>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</si>
  <si>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</si>
  <si>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</si>
  <si>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</si>
  <si>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</si>
  <si>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</si>
  <si>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</si>
  <si>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</si>
  <si>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</si>
  <si>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</si>
  <si>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</si>
  <si>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</si>
  <si>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</si>
  <si>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</si>
  <si>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</si>
  <si>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</si>
  <si>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</si>
  <si>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</si>
  <si>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</si>
  <si>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</si>
  <si>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</si>
  <si>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</si>
  <si>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</si>
  <si>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</si>
  <si>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</si>
  <si>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</si>
  <si>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</si>
  <si>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</si>
  <si>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</si>
  <si>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</si>
  <si>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</si>
  <si>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</si>
  <si>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</si>
  <si>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</si>
  <si>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</si>
  <si>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</si>
  <si>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</si>
  <si>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</si>
  <si>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</si>
  <si>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</si>
  <si>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</si>
  <si>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</si>
  <si>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</si>
  <si>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</si>
  <si>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</si>
  <si>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</si>
  <si>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</si>
  <si>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</si>
  <si>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</si>
  <si>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</si>
  <si>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</si>
  <si>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</si>
  <si>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</si>
  <si>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</si>
  <si>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</si>
  <si>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</si>
  <si>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</si>
  <si>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</si>
  <si>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</si>
  <si>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</si>
  <si>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</si>
  <si>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</si>
  <si>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</si>
  <si>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</si>
  <si>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</si>
  <si>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</si>
  <si>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</si>
  <si>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</si>
  <si>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</si>
  <si>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</si>
  <si>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</si>
  <si>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</si>
  <si>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</si>
  <si>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</si>
  <si>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</si>
  <si>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</si>
  <si>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</si>
  <si>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</si>
  <si>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</si>
  <si>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</si>
  <si>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</si>
  <si>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</si>
  <si>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</si>
  <si>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</si>
  <si>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</si>
  <si>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</si>
  <si>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</si>
  <si>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</si>
  <si>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</si>
  <si>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</si>
  <si>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</si>
  <si>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</si>
  <si>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</si>
  <si>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</si>
  <si>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</si>
  <si>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</si>
  <si>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</si>
  <si>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</si>
  <si>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</si>
  <si>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</si>
  <si>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</si>
  <si>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</si>
  <si>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</si>
  <si>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</si>
  <si>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</si>
  <si>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</si>
  <si>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</si>
  <si>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</si>
  <si>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</si>
  <si>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</si>
  <si>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</si>
  <si>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</si>
  <si>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</si>
  <si>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</si>
  <si>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</si>
  <si>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</si>
  <si>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</si>
  <si>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</si>
  <si>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</si>
  <si>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</si>
  <si>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</si>
  <si>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</si>
  <si>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</si>
  <si>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</si>
  <si>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</si>
  <si>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</si>
  <si>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</si>
  <si>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</si>
  <si>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</si>
  <si>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</si>
  <si>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</si>
  <si>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</si>
  <si>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</si>
  <si>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</si>
  <si>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</si>
  <si>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</si>
  <si>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</si>
  <si>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</si>
  <si>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</si>
  <si>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</si>
  <si>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</si>
  <si>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</si>
  <si>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</si>
  <si>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</si>
  <si>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</si>
  <si>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</si>
  <si>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</si>
  <si>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</si>
  <si>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</si>
  <si>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</si>
  <si>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</si>
  <si>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</si>
  <si>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</si>
  <si>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</si>
  <si>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</si>
  <si>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</si>
  <si>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</si>
  <si>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</si>
  <si>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</si>
  <si>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</si>
  <si>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</si>
  <si>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</si>
  <si>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</si>
  <si>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</si>
  <si>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</si>
  <si>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</si>
  <si>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</si>
  <si>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</si>
  <si>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</si>
  <si>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</si>
  <si>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</si>
  <si>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</si>
  <si>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</si>
  <si>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</si>
  <si>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</si>
  <si>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</si>
  <si>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</si>
  <si>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</si>
  <si>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</si>
  <si>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</si>
  <si>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</si>
  <si>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</si>
  <si>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</si>
  <si>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</si>
  <si>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</si>
  <si>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</si>
  <si>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</si>
  <si>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</si>
  <si>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</si>
  <si>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</si>
  <si>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</si>
  <si>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</si>
  <si>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</si>
  <si>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</si>
  <si>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</si>
  <si>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</si>
  <si>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</si>
  <si>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</si>
  <si>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</si>
  <si>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</si>
  <si>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</si>
  <si>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</si>
  <si>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</si>
  <si>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</si>
  <si>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</si>
  <si>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</si>
  <si>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</si>
  <si>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</si>
  <si>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</si>
  <si>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</si>
  <si>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</si>
  <si>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</si>
  <si>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</si>
  <si>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</si>
  <si>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</si>
  <si>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</si>
  <si>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</si>
  <si>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</si>
  <si>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</si>
  <si>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</si>
  <si>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</si>
  <si>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</si>
  <si>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</si>
  <si>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</si>
  <si>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</si>
  <si>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</si>
  <si>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</si>
  <si>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</si>
  <si>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</si>
  <si>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</si>
  <si>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</si>
  <si>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</si>
  <si>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</si>
  <si>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</si>
  <si>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</si>
  <si>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</si>
  <si>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</si>
  <si>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</si>
  <si>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</si>
  <si>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</si>
  <si>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</si>
  <si>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</si>
  <si>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</si>
  <si>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</si>
  <si>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</si>
  <si>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</si>
  <si>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</si>
  <si>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</si>
  <si>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</si>
  <si>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</si>
  <si>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</si>
  <si>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</si>
  <si>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</si>
  <si>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</si>
  <si>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</si>
  <si>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</si>
  <si>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</si>
  <si>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</si>
  <si>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</si>
  <si>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</si>
  <si>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</si>
  <si>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</si>
  <si>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</si>
  <si>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</si>
  <si>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</si>
  <si>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</si>
  <si>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</si>
  <si>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</si>
  <si>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</si>
  <si>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</si>
  <si>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</si>
  <si>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</si>
  <si>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</si>
  <si>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</si>
  <si>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</si>
  <si>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</si>
  <si>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</si>
  <si>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</si>
  <si>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</si>
  <si>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</si>
  <si>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</si>
  <si>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</si>
  <si>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</si>
  <si>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</si>
  <si>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</si>
  <si>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</si>
  <si>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</si>
  <si>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</si>
  <si>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</si>
  <si>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</si>
  <si>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</si>
  <si>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</si>
  <si>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</si>
  <si>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</si>
  <si>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</si>
  <si>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</si>
  <si>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</si>
  <si>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</si>
  <si>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</si>
  <si>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</si>
  <si>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</si>
  <si>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</si>
  <si>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</si>
  <si>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</si>
  <si>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</si>
  <si>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</si>
  <si>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</si>
  <si>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</si>
  <si>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</si>
  <si>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</si>
  <si>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</si>
  <si>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</si>
  <si>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</si>
  <si>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</si>
  <si>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</si>
  <si>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</si>
  <si>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</si>
  <si>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</si>
  <si>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</si>
  <si>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</si>
  <si>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</si>
  <si>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</si>
  <si>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</si>
  <si>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</si>
  <si>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</si>
  <si>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</si>
  <si>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</si>
  <si>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</si>
  <si>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</si>
  <si>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</si>
  <si>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</si>
  <si>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</si>
  <si>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</si>
  <si>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</si>
  <si>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</si>
  <si>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</si>
  <si>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</si>
  <si>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</si>
  <si>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</si>
  <si>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</si>
  <si>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</si>
  <si>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</si>
  <si>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</si>
  <si>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</si>
  <si>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</si>
  <si>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</si>
  <si>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</si>
  <si>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</si>
  <si>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</si>
  <si>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</si>
  <si>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</si>
  <si>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</si>
  <si>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</si>
  <si>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</si>
  <si>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</si>
  <si>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</si>
  <si>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</si>
  <si>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</si>
  <si>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</si>
  <si>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</si>
  <si>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</si>
  <si>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</si>
  <si>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</si>
  <si>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</si>
  <si>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</si>
  <si>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</si>
  <si>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</si>
  <si>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</si>
  <si>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</si>
  <si>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</si>
  <si>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</si>
  <si>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</si>
  <si>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</si>
  <si>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</si>
  <si>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</si>
  <si>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</si>
  <si>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</si>
  <si>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</si>
  <si>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</si>
  <si>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</si>
  <si>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</si>
  <si>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</si>
  <si>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</si>
  <si>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</si>
  <si>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</si>
  <si>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</si>
  <si>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</si>
  <si>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</si>
  <si>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</si>
  <si>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</si>
  <si>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</si>
  <si>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</si>
  <si>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</si>
  <si>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</si>
  <si>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</si>
  <si>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</si>
  <si>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</si>
  <si>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</si>
  <si>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</si>
  <si>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</si>
  <si>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</si>
  <si>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</si>
  <si>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</si>
  <si>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</si>
  <si>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</si>
  <si>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</si>
  <si>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</si>
  <si>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</si>
  <si>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</si>
  <si>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</si>
  <si>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</si>
  <si>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</si>
  <si>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</si>
  <si>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</si>
  <si>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</si>
  <si>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</si>
  <si>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</si>
  <si>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</si>
  <si>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</si>
  <si>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</si>
  <si>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</si>
  <si>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</si>
  <si>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</si>
  <si>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</si>
  <si>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</si>
  <si>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</si>
  <si>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</si>
  <si>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</si>
  <si>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</si>
  <si>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</si>
  <si>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</si>
  <si>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</si>
  <si>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</si>
  <si>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</si>
  <si>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</si>
  <si>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</si>
  <si>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</si>
  <si>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</si>
  <si>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</si>
  <si>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</si>
  <si>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</si>
  <si>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</si>
  <si>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</si>
  <si>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</si>
  <si>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</si>
  <si>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</si>
  <si>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</si>
  <si>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</si>
  <si>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</si>
  <si>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</si>
  <si>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</si>
  <si>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</si>
  <si>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</si>
  <si>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</si>
  <si>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</si>
  <si>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</si>
  <si>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</si>
  <si>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</si>
  <si>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</si>
  <si>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</si>
  <si>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</si>
  <si>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</si>
  <si>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</si>
  <si>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</si>
  <si>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</si>
  <si>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</si>
  <si>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</si>
  <si>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</si>
  <si>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</si>
  <si>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</si>
  <si>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</si>
  <si>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</si>
  <si>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</si>
  <si>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</si>
  <si>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</si>
  <si>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</si>
  <si>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</si>
  <si>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</si>
  <si>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</si>
  <si>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</si>
  <si>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</si>
  <si>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</si>
  <si>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</si>
  <si>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</si>
  <si>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</si>
  <si>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</si>
  <si>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</si>
  <si>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</si>
  <si>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</si>
  <si>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</si>
  <si>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</si>
  <si>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</si>
  <si>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</si>
  <si>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</si>
  <si>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</si>
  <si>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</si>
  <si>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</si>
  <si>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</si>
  <si>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</si>
  <si>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</si>
  <si>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</si>
  <si>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</si>
  <si>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</si>
  <si>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</si>
  <si>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</si>
  <si>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</si>
  <si>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</si>
  <si>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</si>
  <si>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</si>
  <si>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</si>
  <si>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</si>
  <si>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</si>
  <si>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</si>
  <si>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</si>
  <si>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</si>
  <si>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</si>
  <si>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</si>
  <si>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</si>
  <si>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</si>
  <si>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</si>
  <si>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</si>
  <si>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</si>
  <si>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</si>
  <si>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</si>
  <si>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</si>
  <si>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</si>
  <si>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</si>
  <si>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</si>
  <si>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</si>
  <si>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</si>
  <si>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</si>
  <si>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</si>
  <si>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</si>
  <si>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</si>
  <si>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</si>
  <si>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</si>
  <si>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</si>
  <si>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</si>
  <si>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</si>
  <si>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</si>
  <si>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</si>
  <si>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</si>
  <si>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</si>
  <si>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</si>
  <si>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</si>
  <si>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</si>
  <si>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</si>
  <si>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</si>
  <si>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</si>
  <si>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</si>
  <si>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</si>
  <si>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</si>
  <si>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</si>
  <si>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</si>
  <si>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</si>
  <si>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</si>
  <si>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</si>
  <si>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</si>
  <si>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</si>
  <si>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</si>
  <si>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</si>
  <si>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</si>
  <si>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</si>
  <si>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</si>
  <si>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</si>
  <si>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</si>
  <si>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</si>
  <si>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</si>
  <si>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</si>
  <si>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</si>
  <si>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</si>
  <si>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</si>
  <si>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</si>
  <si>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</si>
  <si>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</si>
  <si>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</si>
  <si>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</si>
  <si>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</si>
  <si>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</si>
  <si>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</si>
  <si>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</si>
  <si>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</si>
  <si>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</si>
  <si>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</si>
  <si>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</si>
  <si>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</si>
  <si>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</si>
  <si>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</si>
  <si>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</si>
  <si>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</si>
  <si>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</si>
  <si>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</si>
  <si>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</si>
  <si>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</si>
  <si>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</si>
  <si>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</si>
  <si>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</si>
  <si>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</si>
  <si>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</si>
  <si>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</si>
  <si>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</si>
  <si>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</si>
  <si>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</si>
  <si>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</si>
  <si>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</si>
  <si>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</si>
  <si>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</si>
  <si>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</si>
  <si>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</si>
  <si>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</si>
  <si>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</si>
  <si>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</si>
  <si>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</si>
  <si>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</si>
  <si>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</si>
  <si>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</si>
  <si>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</si>
  <si>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</si>
  <si>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</si>
  <si>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</si>
  <si>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</si>
  <si>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</si>
  <si>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</si>
  <si>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</si>
  <si>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</si>
  <si>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</si>
  <si>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</si>
  <si>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</si>
  <si>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</si>
  <si>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</si>
  <si>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</si>
  <si>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</si>
  <si>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</si>
  <si>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</si>
  <si>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</si>
  <si>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</si>
  <si>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</si>
  <si>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</si>
  <si>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</si>
  <si>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</si>
  <si>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</si>
  <si>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</si>
  <si>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</si>
  <si>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</si>
  <si>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</si>
  <si>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</si>
  <si>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</si>
  <si>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</si>
  <si>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</si>
  <si>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</si>
  <si>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</si>
  <si>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</si>
  <si>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</si>
  <si>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</si>
  <si>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</si>
  <si>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</si>
  <si>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</si>
  <si>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</si>
  <si>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</si>
  <si>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</si>
  <si>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</si>
  <si>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</si>
  <si>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</si>
  <si>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</si>
  <si>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</si>
  <si>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</si>
  <si>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</si>
  <si>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</si>
  <si>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</si>
  <si>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</si>
  <si>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</si>
  <si>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</si>
  <si>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</si>
  <si>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</si>
  <si>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</si>
  <si>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</si>
  <si>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</si>
  <si>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</si>
  <si>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</si>
  <si>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</si>
  <si>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</si>
  <si>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</si>
  <si>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</si>
  <si>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</si>
  <si>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</si>
  <si>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</si>
  <si>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</si>
  <si>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</si>
  <si>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</si>
  <si>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</si>
  <si>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</si>
  <si>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</si>
  <si>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</si>
  <si>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</si>
  <si>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</si>
  <si>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</si>
  <si>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</si>
  <si>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</si>
  <si>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</si>
  <si>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</si>
  <si>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</si>
  <si>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</si>
  <si>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</si>
  <si>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</si>
  <si>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</si>
  <si>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</si>
  <si>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</si>
  <si>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</si>
  <si>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</si>
  <si>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</si>
  <si>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</si>
  <si>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</si>
  <si>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</si>
  <si>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</si>
  <si>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</si>
  <si>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</si>
  <si>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</si>
  <si>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</si>
  <si>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</si>
  <si>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</si>
  <si>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</si>
  <si>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</si>
  <si>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</si>
  <si>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</si>
  <si>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</si>
  <si>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</si>
  <si>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</si>
  <si>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</si>
  <si>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</si>
  <si>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</si>
  <si>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</si>
  <si>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</si>
  <si>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</si>
  <si>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</si>
  <si>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</si>
  <si>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</si>
  <si>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</si>
  <si>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</si>
  <si>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</si>
  <si>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</si>
  <si>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</si>
  <si>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</si>
  <si>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</si>
  <si>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</si>
  <si>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</si>
  <si>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</si>
  <si>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</si>
  <si>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</si>
  <si>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</si>
  <si>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</si>
  <si>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</si>
  <si>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</si>
  <si>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</si>
  <si>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</si>
  <si>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</si>
  <si>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</si>
  <si>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</si>
  <si>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</si>
  <si>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</si>
  <si>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</si>
  <si>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</si>
  <si>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</si>
  <si>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</si>
  <si>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</si>
  <si>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</si>
  <si>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</si>
  <si>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</si>
  <si>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</si>
  <si>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</si>
  <si>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</si>
  <si>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</si>
  <si>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</si>
  <si>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</si>
  <si>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</si>
  <si>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</si>
  <si>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</si>
  <si>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</si>
  <si>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</si>
  <si>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</si>
  <si>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</si>
  <si>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</si>
  <si>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</si>
  <si>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</si>
  <si>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</si>
  <si>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</si>
  <si>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</si>
  <si>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</si>
  <si>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</si>
  <si>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</si>
  <si>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</si>
  <si>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</si>
  <si>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</si>
  <si>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</si>
  <si>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</si>
  <si>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</si>
  <si>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</si>
  <si>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</si>
  <si>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</si>
  <si>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</si>
  <si>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</si>
  <si>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</si>
  <si>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</si>
  <si>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</si>
  <si>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</si>
  <si>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</si>
  <si>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</si>
  <si>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</si>
  <si>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</si>
  <si>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</si>
  <si>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</si>
  <si>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</si>
  <si>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</si>
  <si>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</si>
  <si>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</si>
  <si>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</si>
  <si>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</si>
  <si>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</si>
  <si>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</si>
  <si>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</si>
  <si>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</si>
  <si>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</si>
  <si>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</si>
  <si>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</si>
  <si>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</si>
  <si>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</si>
  <si>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</si>
  <si>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</si>
  <si>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</si>
  <si>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</si>
  <si>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</si>
  <si>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</si>
  <si>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</si>
  <si>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</si>
  <si>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</si>
  <si>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</si>
  <si>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</si>
  <si>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</si>
  <si>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</si>
  <si>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</si>
  <si>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</si>
  <si>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</si>
  <si>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</si>
  <si>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</si>
  <si>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</si>
  <si>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</si>
  <si>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</si>
  <si>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</si>
  <si>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</si>
  <si>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</si>
  <si>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</si>
  <si>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</si>
  <si>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</si>
  <si>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</si>
  <si>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</si>
  <si>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</si>
  <si>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</si>
  <si>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</si>
  <si>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</si>
  <si>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</si>
  <si>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</si>
  <si>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</si>
  <si>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</si>
  <si>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</si>
  <si>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</si>
  <si>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</si>
  <si>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</si>
  <si>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</si>
  <si>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</si>
  <si>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</si>
  <si>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</si>
  <si>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</si>
  <si>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</si>
  <si>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</si>
  <si>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</si>
  <si>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</si>
  <si>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</si>
  <si>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</si>
  <si>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</si>
  <si>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</si>
  <si>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</si>
  <si>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</si>
  <si>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</si>
  <si>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</si>
  <si>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</si>
  <si>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</si>
  <si>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</si>
  <si>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</si>
  <si>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</si>
  <si>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</si>
  <si>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</si>
  <si>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</si>
  <si>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</si>
  <si>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</si>
  <si>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</si>
  <si>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</si>
  <si>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</si>
  <si>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</si>
  <si>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</si>
  <si>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</si>
  <si>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</si>
  <si>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</si>
  <si>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</si>
  <si>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</si>
  <si>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</si>
  <si>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</si>
  <si>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</si>
  <si>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</si>
  <si>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</si>
  <si>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</si>
  <si>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</si>
  <si>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</si>
  <si>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</si>
  <si>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</si>
  <si>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</si>
  <si>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</si>
  <si>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</si>
  <si>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</si>
  <si>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</si>
  <si>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</si>
  <si>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</si>
  <si>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</si>
  <si>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</si>
  <si>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</si>
  <si>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</si>
  <si>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</si>
  <si>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</si>
  <si>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</si>
  <si>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</si>
  <si>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</si>
  <si>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</si>
  <si>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</si>
  <si>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</si>
  <si>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</si>
  <si>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</si>
  <si>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</si>
  <si>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</si>
  <si>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</si>
  <si>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</si>
  <si>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</si>
  <si>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</si>
  <si>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</si>
  <si>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</si>
  <si>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</si>
  <si>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</si>
  <si>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</si>
  <si>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</si>
  <si>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</si>
  <si>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</si>
  <si>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</si>
  <si>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</si>
  <si>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</si>
  <si>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</si>
  <si>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</si>
  <si>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</si>
  <si>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</si>
  <si>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</si>
  <si>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</si>
  <si>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</si>
  <si>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</si>
  <si>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</si>
  <si>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</si>
  <si>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</si>
  <si>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</si>
  <si>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</si>
  <si>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</si>
  <si>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</si>
  <si>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</si>
  <si>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</si>
  <si>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</si>
  <si>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</si>
  <si>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</si>
  <si>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</si>
  <si>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</si>
  <si>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</si>
  <si>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</si>
  <si>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</si>
  <si>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</si>
  <si>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</si>
  <si>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</si>
  <si>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</si>
  <si>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</si>
  <si>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</si>
  <si>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</si>
  <si>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</si>
  <si>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</si>
  <si>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</si>
  <si>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</si>
  <si>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</si>
  <si>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</si>
  <si>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</si>
  <si>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</si>
  <si>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</si>
  <si>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</si>
  <si>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</si>
  <si>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</si>
  <si>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</si>
  <si>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</si>
  <si>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</si>
  <si>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</si>
  <si>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</si>
  <si>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</si>
  <si>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</si>
  <si>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</si>
  <si>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</si>
  <si>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</si>
  <si>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</si>
  <si>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</si>
  <si>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</si>
  <si>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</si>
  <si>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</si>
  <si>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</si>
  <si>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</si>
  <si>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</si>
  <si>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</si>
  <si>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</si>
  <si>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</si>
  <si>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</si>
  <si>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</si>
  <si>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</si>
  <si>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</si>
  <si>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</si>
  <si>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</si>
  <si>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</si>
  <si>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</si>
  <si>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</si>
  <si>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</si>
  <si>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</si>
  <si>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</si>
  <si>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</si>
  <si>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</si>
  <si>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</si>
  <si>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</si>
  <si>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</si>
  <si>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</si>
  <si>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</si>
  <si>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</si>
  <si>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</si>
  <si>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</si>
  <si>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</si>
  <si>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</si>
  <si>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</si>
  <si>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</si>
  <si>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</si>
  <si>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</si>
  <si>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</si>
  <si>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</si>
  <si>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</si>
  <si>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</si>
  <si>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</si>
  <si>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</si>
  <si>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</si>
  <si>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</si>
  <si>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</si>
  <si>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</si>
  <si>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</si>
  <si>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</si>
  <si>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</si>
  <si>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</si>
  <si>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</si>
  <si>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</si>
  <si>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</si>
  <si>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</si>
  <si>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</si>
  <si>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</si>
  <si>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</si>
  <si>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</si>
  <si>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</si>
  <si>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</si>
  <si>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</si>
  <si>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</si>
  <si>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</si>
  <si>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</si>
  <si>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</si>
  <si>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</si>
  <si>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</si>
  <si>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</si>
  <si>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</si>
  <si>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</si>
  <si>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</si>
  <si>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</si>
  <si>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</si>
  <si>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</si>
  <si>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</si>
  <si>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</si>
  <si>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</si>
  <si>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</si>
  <si>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</si>
  <si>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</si>
  <si>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</si>
  <si>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</si>
  <si>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</si>
  <si>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</si>
  <si>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</si>
  <si>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</si>
  <si>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</si>
  <si>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</si>
  <si>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</si>
  <si>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</si>
  <si>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</si>
  <si>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</si>
  <si>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</si>
  <si>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</si>
  <si>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</si>
  <si>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</si>
  <si>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</si>
  <si>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</si>
  <si>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</si>
  <si>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</si>
  <si>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</si>
  <si>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</si>
  <si>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</si>
  <si>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</si>
  <si>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</si>
  <si>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</si>
  <si>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</si>
  <si>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</si>
  <si>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</si>
  <si>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</si>
  <si>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</si>
  <si>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</si>
  <si>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</si>
  <si>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</si>
  <si>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</si>
  <si>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</si>
  <si>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</si>
  <si>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</si>
  <si>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</si>
  <si>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</si>
  <si>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</si>
  <si>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</si>
  <si>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</si>
  <si>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</si>
  <si>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</si>
  <si>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</si>
  <si>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</si>
  <si>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</si>
  <si>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</si>
  <si>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</si>
  <si>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</si>
  <si>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</si>
  <si>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</si>
  <si>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</si>
  <si>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</si>
  <si>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</si>
  <si>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</si>
  <si>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</si>
  <si>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</si>
  <si>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</si>
  <si>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</si>
  <si>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</si>
  <si>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</si>
  <si>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</si>
  <si>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</si>
  <si>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</si>
  <si>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</si>
  <si>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</si>
  <si>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</si>
  <si>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</si>
  <si>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</si>
  <si>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</si>
  <si>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</si>
  <si>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</si>
  <si>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</si>
  <si>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</si>
  <si>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</si>
  <si>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</si>
  <si>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</si>
  <si>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</si>
  <si>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</si>
  <si>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</si>
  <si>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</si>
  <si>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</si>
  <si>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</si>
  <si>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</si>
  <si>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</si>
  <si>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</si>
  <si>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</si>
  <si>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</si>
  <si>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</si>
  <si>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</si>
  <si>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</si>
  <si>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</si>
  <si>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</si>
  <si>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</si>
  <si>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</si>
  <si>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</si>
  <si>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</si>
  <si>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</si>
  <si>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</si>
  <si>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</si>
  <si>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</si>
  <si>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</si>
  <si>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</si>
  <si>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</si>
  <si>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</si>
  <si>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</si>
  <si>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</si>
  <si>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</si>
  <si>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</si>
  <si>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</si>
  <si>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</si>
  <si>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</si>
  <si>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</si>
  <si>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</si>
  <si>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</si>
  <si>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</si>
  <si>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</si>
  <si>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</si>
  <si>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</si>
  <si>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</si>
  <si>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</si>
  <si>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</si>
  <si>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</si>
  <si>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</si>
  <si>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</si>
  <si>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</si>
  <si>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</si>
  <si>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</si>
  <si>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</si>
  <si>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</si>
  <si>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</si>
  <si>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</si>
  <si>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</si>
  <si>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</si>
  <si>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</si>
  <si>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</si>
  <si>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</si>
  <si>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</si>
  <si>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</si>
  <si>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</si>
  <si>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</si>
  <si>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</si>
  <si>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</si>
  <si>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</si>
  <si>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</si>
  <si>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</si>
  <si>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</si>
  <si>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</si>
  <si>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</si>
  <si>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</si>
  <si>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</si>
  <si>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</si>
  <si>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</si>
  <si>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</si>
  <si>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</si>
  <si>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</si>
  <si>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</si>
  <si>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</si>
  <si>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</si>
  <si>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</si>
  <si>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</si>
  <si>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</si>
  <si>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</si>
  <si>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</si>
  <si>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</si>
  <si>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</si>
  <si>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</si>
  <si>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</si>
  <si>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</si>
  <si>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</si>
  <si>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</si>
  <si>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</si>
  <si>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</si>
  <si>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</si>
  <si>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</si>
  <si>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</si>
  <si>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</si>
  <si>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</si>
  <si>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</si>
  <si>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</si>
  <si>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</si>
  <si>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</si>
  <si>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</si>
  <si>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</si>
  <si>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</si>
  <si>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</si>
  <si>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</si>
  <si>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</si>
  <si>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</si>
  <si>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</si>
  <si>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</si>
  <si>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</si>
  <si>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</si>
  <si>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</si>
  <si>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</si>
  <si>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</si>
  <si>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</si>
  <si>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</si>
  <si>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</si>
  <si>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</si>
  <si>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</si>
  <si>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</si>
  <si>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</si>
  <si>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</si>
  <si>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</si>
  <si>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</si>
  <si>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</si>
  <si>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</si>
  <si>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</si>
  <si>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</si>
  <si>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</si>
  <si>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</si>
  <si>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</si>
  <si>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</si>
  <si>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</si>
  <si>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</si>
  <si>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</si>
  <si>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</si>
  <si>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</si>
  <si>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</si>
  <si>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</si>
  <si>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</si>
  <si>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</si>
  <si>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</si>
  <si>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</si>
  <si>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</si>
  <si>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</si>
  <si>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</si>
  <si>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</si>
  <si>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</si>
  <si>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</si>
  <si>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</si>
  <si>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</si>
  <si>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</si>
  <si>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</si>
  <si>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</si>
  <si>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</si>
  <si>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</si>
  <si>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</si>
  <si>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</si>
  <si>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</si>
  <si>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</si>
  <si>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</si>
  <si>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</si>
  <si>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</si>
  <si>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</si>
  <si>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</si>
  <si>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</si>
  <si>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</si>
  <si>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</si>
  <si>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</si>
  <si>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</si>
  <si>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</si>
  <si>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</si>
  <si>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</si>
  <si>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</si>
  <si>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</si>
  <si>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</si>
  <si>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</si>
  <si>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</si>
  <si>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</si>
  <si>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</si>
  <si>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</si>
  <si>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</si>
  <si>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</si>
  <si>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</si>
  <si>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</si>
  <si>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</si>
  <si>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</si>
  <si>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</si>
  <si>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</si>
  <si>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</si>
  <si>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</si>
  <si>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</si>
  <si>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</si>
  <si>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</si>
  <si>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</si>
  <si>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</si>
  <si>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</si>
  <si>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</si>
  <si>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</si>
  <si>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</si>
  <si>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</si>
  <si>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</si>
  <si>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</si>
  <si>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</si>
  <si>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</si>
  <si>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</si>
  <si>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</si>
  <si>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</si>
  <si>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</si>
  <si>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</si>
  <si>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</si>
  <si>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</si>
  <si>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</si>
  <si>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</si>
  <si>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</si>
  <si>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</si>
  <si>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</si>
  <si>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</si>
  <si>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</si>
  <si>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</si>
  <si>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</si>
  <si>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</si>
  <si>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</si>
  <si>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</si>
  <si>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</si>
  <si>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</si>
  <si>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</si>
  <si>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</si>
  <si>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</si>
  <si>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</si>
  <si>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</si>
  <si>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</si>
  <si>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</si>
  <si>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</si>
  <si>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</si>
  <si>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</si>
  <si>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</si>
  <si>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</si>
  <si>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</si>
  <si>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</si>
  <si>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</si>
  <si>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</si>
  <si>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</si>
  <si>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</si>
  <si>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</si>
  <si>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</si>
  <si>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</si>
  <si>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</si>
  <si>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</si>
  <si>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</si>
  <si>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</si>
  <si>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</si>
  <si>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</si>
  <si>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</si>
  <si>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</si>
  <si>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</si>
  <si>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</si>
  <si>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</si>
  <si>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</si>
  <si>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</si>
  <si>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</si>
  <si>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</si>
  <si>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</si>
  <si>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</si>
  <si>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</si>
  <si>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</si>
  <si>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</si>
  <si>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</si>
  <si>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</si>
  <si>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</si>
  <si>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</si>
  <si>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</si>
  <si>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</si>
  <si>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</si>
  <si>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</si>
  <si>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</si>
  <si>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</si>
  <si>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</si>
  <si>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</si>
  <si>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</si>
  <si>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</si>
  <si>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</si>
  <si>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</si>
  <si>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</si>
  <si>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</si>
  <si>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</si>
  <si>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</si>
  <si>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</si>
  <si>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</si>
  <si>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</si>
  <si>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</si>
  <si>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</si>
  <si>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</si>
  <si>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</si>
  <si>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</si>
  <si>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</si>
  <si>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</si>
  <si>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</si>
  <si>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</si>
  <si>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</si>
  <si>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</si>
  <si>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</si>
  <si>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</si>
  <si>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</si>
  <si>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</si>
  <si>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</si>
  <si>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</si>
  <si>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</si>
  <si>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</si>
  <si>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</si>
  <si>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</si>
  <si>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</si>
  <si>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</si>
  <si>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</si>
  <si>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</si>
  <si>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</si>
  <si>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</si>
  <si>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</si>
  <si>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</si>
  <si>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</si>
  <si>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</si>
  <si>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</si>
  <si>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</si>
  <si>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</si>
  <si>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</si>
  <si>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</si>
  <si>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</si>
  <si>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</si>
  <si>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</si>
  <si>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</si>
  <si>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</si>
  <si>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</si>
  <si>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</si>
  <si>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</si>
  <si>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</si>
  <si>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</si>
  <si>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</si>
  <si>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</si>
  <si>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</si>
  <si>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</si>
  <si>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</si>
  <si>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</si>
  <si>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</si>
  <si>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</si>
  <si>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</si>
  <si>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</si>
  <si>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</si>
  <si>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</si>
  <si>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</si>
  <si>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</si>
  <si>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</si>
  <si>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</si>
  <si>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</si>
  <si>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</si>
  <si>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</si>
  <si>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</si>
  <si>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</si>
  <si>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</si>
  <si>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</si>
  <si>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</si>
  <si>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</si>
  <si>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</si>
  <si>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</si>
  <si>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</si>
  <si>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</si>
  <si>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</si>
  <si>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</si>
  <si>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</si>
  <si>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</si>
  <si>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</si>
  <si>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</si>
  <si>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</si>
  <si>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</si>
  <si>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</si>
  <si>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</si>
  <si>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</si>
  <si>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</si>
  <si>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</si>
  <si>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</si>
  <si>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</si>
  <si>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</si>
  <si>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</si>
  <si>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</si>
  <si>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</si>
  <si>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</si>
  <si>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</si>
  <si>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</si>
  <si>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</si>
  <si>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</si>
  <si>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</si>
  <si>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</si>
  <si>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</si>
  <si>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</si>
  <si>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</si>
  <si>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</si>
  <si>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</si>
  <si>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</si>
  <si>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</si>
  <si>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</si>
  <si>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</si>
  <si>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</si>
  <si>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</si>
  <si>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</si>
  <si>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</si>
  <si>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</si>
  <si>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</si>
  <si>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</si>
  <si>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</si>
  <si>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</si>
  <si>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</si>
  <si>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</si>
  <si>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</si>
  <si>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</si>
  <si>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</si>
  <si>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</si>
  <si>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</si>
  <si>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</si>
  <si>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</si>
  <si>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</si>
  <si>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</si>
  <si>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</si>
  <si>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</si>
  <si>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</si>
  <si>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</si>
  <si>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</si>
  <si>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</si>
  <si>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</si>
  <si>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</si>
  <si>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</si>
  <si>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</si>
  <si>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</si>
  <si>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</si>
  <si>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</si>
  <si>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</si>
  <si>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</si>
  <si>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</si>
  <si>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</si>
  <si>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</si>
  <si>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</si>
  <si>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</si>
  <si>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</si>
  <si>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</si>
  <si>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</si>
  <si>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</si>
  <si>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</si>
  <si>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</si>
  <si>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</si>
  <si>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</si>
  <si>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</si>
  <si>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</si>
  <si>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</si>
  <si>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</si>
  <si>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</si>
  <si>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</si>
  <si>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</si>
  <si>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</si>
  <si>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</si>
  <si>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</si>
  <si>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</si>
  <si>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</si>
  <si>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</si>
  <si>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</si>
  <si>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</si>
  <si>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</si>
  <si>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</si>
  <si>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</si>
  <si>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</si>
  <si>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</si>
  <si>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</si>
  <si>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</si>
  <si>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</si>
  <si>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</si>
  <si>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</si>
  <si>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</si>
  <si>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</si>
  <si>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</si>
  <si>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</si>
  <si>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</si>
  <si>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</si>
  <si>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</si>
  <si>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</si>
  <si>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</si>
  <si>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</si>
  <si>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</si>
  <si>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</si>
  <si>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</si>
  <si>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</si>
  <si>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</si>
  <si>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</si>
  <si>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</si>
  <si>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</si>
  <si>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</si>
  <si>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</si>
  <si>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</si>
  <si>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</si>
  <si>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</si>
  <si>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</si>
  <si>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</si>
  <si>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</si>
  <si>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</si>
  <si>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</si>
  <si>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</si>
  <si>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</si>
  <si>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</si>
  <si>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</si>
  <si>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</si>
  <si>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</si>
  <si>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</si>
  <si>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</si>
  <si>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</si>
  <si>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</si>
  <si>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</si>
  <si>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</si>
  <si>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</si>
  <si>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</si>
  <si>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</si>
  <si>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</si>
  <si>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</si>
  <si>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</si>
  <si>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</si>
  <si>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</si>
  <si>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</si>
  <si>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</si>
  <si>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</si>
  <si>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</si>
  <si>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</si>
  <si>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</si>
  <si>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</si>
  <si>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</si>
  <si>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</si>
  <si>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</si>
  <si>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</si>
  <si>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</si>
  <si>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</si>
  <si>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</si>
  <si>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</si>
  <si>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</si>
  <si>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</si>
  <si>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</si>
  <si>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</si>
  <si>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</si>
  <si>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</si>
  <si>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</si>
  <si>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</si>
  <si>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</si>
  <si>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</si>
  <si>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</si>
  <si>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</si>
  <si>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</si>
  <si>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</si>
  <si>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</si>
  <si>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</si>
  <si>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</si>
  <si>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</si>
  <si>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</si>
  <si>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</si>
  <si>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</si>
  <si>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</si>
  <si>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</si>
  <si>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</si>
  <si>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</si>
  <si>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</si>
  <si>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</si>
  <si>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</si>
  <si>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</si>
  <si>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</si>
  <si>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</si>
  <si>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</si>
  <si>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</si>
  <si>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</si>
  <si>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</si>
  <si>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</si>
  <si>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</si>
  <si>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</si>
  <si>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</si>
  <si>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</si>
  <si>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</si>
  <si>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</si>
  <si>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</si>
  <si>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</si>
  <si>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</si>
  <si>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</si>
  <si>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</si>
  <si>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</si>
  <si>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</si>
  <si>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</si>
  <si>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</si>
  <si>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</si>
  <si>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</si>
  <si>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</si>
  <si>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</si>
  <si>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</si>
  <si>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</si>
  <si>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</si>
  <si>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</si>
  <si>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</si>
  <si>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</si>
  <si>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</si>
  <si>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</si>
  <si>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</si>
  <si>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</si>
  <si>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</si>
  <si>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</si>
  <si>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</si>
  <si>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</si>
  <si>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</si>
  <si>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</si>
  <si>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</si>
  <si>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</si>
  <si>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</si>
  <si>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</si>
  <si>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</si>
  <si>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</si>
  <si>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</si>
  <si>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</si>
  <si>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</si>
  <si>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</si>
  <si>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</si>
  <si>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</si>
  <si>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</si>
  <si>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</si>
  <si>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</si>
  <si>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</si>
  <si>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</si>
  <si>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</si>
  <si>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</si>
  <si>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</si>
  <si>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</si>
  <si>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</si>
  <si>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</si>
  <si>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</si>
  <si>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</si>
  <si>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</si>
  <si>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</si>
  <si>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</si>
  <si>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</si>
  <si>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</si>
  <si>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</si>
  <si>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</si>
  <si>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</si>
  <si>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</si>
  <si>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</si>
  <si>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</si>
  <si>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</si>
  <si>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</si>
  <si>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</si>
  <si>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</si>
  <si>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</si>
  <si>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</si>
  <si>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</si>
  <si>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</si>
  <si>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</si>
  <si>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</si>
  <si>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</si>
  <si>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</si>
  <si>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</si>
  <si>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</si>
  <si>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</si>
  <si>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</si>
  <si>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</si>
  <si>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</si>
  <si>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</si>
  <si>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</si>
  <si>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</si>
  <si>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</si>
  <si>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</si>
  <si>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</si>
  <si>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</si>
  <si>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</si>
  <si>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</si>
  <si>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</si>
  <si>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</si>
  <si>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</si>
  <si>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</si>
  <si>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</si>
  <si>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</si>
  <si>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</si>
  <si>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</si>
  <si>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</si>
  <si>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</si>
  <si>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</si>
  <si>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</si>
  <si>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</si>
  <si>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</si>
  <si>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</si>
  <si>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</si>
  <si>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</si>
  <si>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</si>
  <si>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</si>
  <si>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</si>
  <si>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</si>
  <si>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</si>
  <si>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</si>
  <si>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</si>
  <si>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</si>
  <si>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</si>
  <si>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</si>
  <si>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</si>
  <si>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</si>
  <si>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</si>
  <si>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</si>
  <si>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</si>
  <si>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</si>
  <si>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</si>
  <si>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</si>
  <si>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</si>
  <si>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</si>
  <si>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</si>
  <si>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</si>
  <si>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</si>
  <si>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</si>
  <si>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</si>
  <si>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</si>
  <si>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</si>
  <si>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</si>
  <si>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</si>
  <si>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</si>
  <si>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</si>
  <si>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</si>
  <si>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</si>
  <si>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</si>
  <si>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</si>
  <si>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</si>
  <si>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</si>
  <si>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</si>
  <si>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</si>
  <si>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</si>
  <si>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</si>
  <si>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</si>
  <si>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</si>
  <si>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</si>
  <si>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</si>
  <si>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</si>
  <si>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</si>
  <si>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</si>
  <si>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</si>
  <si>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</si>
  <si>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</si>
  <si>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</si>
  <si>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</si>
  <si>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</si>
  <si>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</si>
  <si>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</si>
  <si>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</si>
  <si>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</si>
  <si>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</si>
  <si>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</si>
  <si>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</si>
  <si>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</si>
  <si>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</si>
  <si>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</si>
  <si>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</si>
  <si>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</si>
  <si>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</si>
  <si>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</si>
  <si>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</si>
  <si>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</si>
  <si>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</si>
  <si>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</si>
  <si>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</si>
  <si>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</si>
  <si>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</si>
  <si>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</si>
  <si>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</si>
  <si>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</si>
  <si>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</si>
  <si>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</si>
  <si>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</si>
  <si>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</si>
  <si>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</si>
  <si>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</si>
  <si>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</si>
  <si>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</si>
  <si>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</si>
  <si>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</si>
  <si>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</si>
  <si>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</si>
  <si>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</si>
  <si>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</si>
  <si>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</si>
  <si>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</si>
  <si>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</si>
  <si>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</si>
  <si>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</si>
  <si>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</si>
  <si>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</si>
  <si>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</si>
  <si>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</si>
  <si>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</si>
  <si>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</si>
  <si>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</si>
  <si>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</si>
  <si>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</si>
  <si>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</si>
  <si>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</si>
  <si>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</si>
  <si>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</si>
  <si>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</si>
  <si>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</si>
  <si>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</si>
  <si>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</si>
  <si>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</si>
  <si>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</si>
  <si>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</si>
  <si>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</si>
  <si>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</si>
  <si>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</si>
  <si>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</si>
  <si>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</si>
  <si>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</si>
  <si>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</si>
  <si>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</si>
  <si>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</si>
  <si>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</si>
  <si>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</si>
  <si>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</si>
  <si>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</si>
  <si>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</si>
  <si>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</si>
  <si>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</si>
  <si>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</si>
  <si>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</si>
  <si>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</si>
  <si>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</si>
  <si>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</si>
  <si>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</si>
  <si>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</si>
  <si>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</si>
  <si>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</si>
  <si>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</si>
  <si>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</si>
  <si>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</si>
  <si>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</si>
  <si>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</si>
  <si>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</si>
  <si>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</si>
  <si>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</si>
  <si>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</si>
  <si>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</si>
  <si>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</si>
  <si>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</si>
  <si>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</si>
  <si>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</si>
  <si>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</si>
  <si>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</si>
  <si>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</si>
  <si>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</si>
  <si>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</si>
  <si>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</si>
  <si>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</si>
  <si>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</si>
  <si>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</si>
  <si>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</si>
  <si>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</si>
  <si>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</si>
  <si>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</si>
  <si>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</si>
  <si>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</si>
  <si>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</si>
  <si>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</si>
  <si>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</si>
  <si>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</si>
  <si>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</si>
  <si>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</si>
  <si>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</si>
  <si>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</si>
  <si>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</si>
  <si>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</si>
  <si>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</si>
  <si>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</si>
  <si>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</si>
  <si>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</si>
  <si>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</si>
  <si>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</si>
  <si>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</si>
  <si>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</si>
  <si>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</si>
  <si>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</si>
  <si>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</si>
  <si>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</si>
  <si>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</si>
  <si>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</si>
  <si>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</si>
  <si>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</si>
  <si>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</si>
  <si>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</si>
  <si>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</si>
  <si>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</si>
  <si>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</si>
  <si>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</si>
  <si>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</si>
  <si>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</si>
  <si>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</si>
  <si>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</si>
  <si>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</si>
  <si>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</si>
  <si>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</si>
  <si>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</si>
  <si>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</si>
  <si>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</si>
  <si>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</si>
  <si>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</si>
  <si>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</si>
  <si>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</si>
  <si>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</si>
  <si>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</si>
  <si>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</si>
  <si>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</si>
  <si>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</si>
  <si>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</si>
  <si>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</si>
  <si>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</si>
  <si>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</si>
  <si>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</si>
  <si>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</si>
  <si>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</si>
  <si>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</si>
  <si>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</si>
  <si>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</si>
  <si>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</si>
  <si>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</si>
  <si>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</si>
  <si>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</si>
  <si>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</si>
  <si>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</si>
  <si>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</si>
  <si>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</si>
  <si>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</si>
  <si>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</si>
  <si>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</si>
  <si>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</si>
  <si>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</si>
  <si>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</si>
  <si>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</si>
  <si>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</si>
  <si>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</si>
  <si>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</si>
  <si>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</si>
  <si>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</si>
  <si>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</si>
  <si>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</si>
  <si>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</si>
  <si>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</si>
  <si>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</si>
  <si>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</si>
  <si>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</si>
  <si>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</si>
  <si>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</si>
  <si>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</si>
  <si>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</si>
  <si>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</si>
  <si>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</si>
  <si>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</si>
  <si>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</si>
  <si>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</si>
  <si>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</si>
  <si>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</si>
  <si>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</si>
  <si>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</si>
  <si>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</si>
  <si>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</si>
  <si>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</si>
  <si>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</si>
  <si>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</si>
  <si>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</si>
  <si>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</si>
  <si>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</si>
  <si>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</si>
  <si>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</si>
  <si>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</si>
  <si>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</si>
  <si>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</si>
  <si>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</si>
  <si>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</si>
  <si>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</si>
  <si>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</si>
  <si>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</si>
  <si>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</si>
  <si>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</si>
  <si>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</si>
  <si>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</si>
  <si>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</si>
  <si>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</si>
  <si>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</si>
  <si>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</si>
  <si>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</si>
  <si>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</si>
  <si>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</si>
  <si>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</si>
  <si>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</si>
  <si>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</si>
  <si>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</si>
  <si>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</si>
  <si>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</si>
  <si>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</si>
  <si>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</si>
  <si>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</si>
  <si>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</si>
  <si>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</si>
  <si>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</si>
  <si>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</si>
  <si>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</si>
  <si>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</si>
  <si>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</si>
  <si>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</si>
  <si>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</si>
  <si>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</si>
  <si>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</si>
  <si>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</si>
  <si>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</si>
  <si>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</si>
  <si>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</si>
  <si>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</si>
  <si>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</si>
  <si>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</si>
  <si>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</si>
  <si>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</si>
  <si>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</si>
  <si>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</si>
  <si>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</si>
  <si>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</si>
  <si>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</si>
  <si>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</si>
  <si>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</si>
  <si>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</si>
  <si>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</si>
  <si>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</si>
  <si>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</si>
  <si>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</si>
  <si>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</si>
  <si>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</si>
  <si>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</si>
  <si>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</si>
  <si>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</si>
  <si>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</si>
  <si>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</si>
  <si>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</si>
  <si>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</si>
  <si>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</si>
  <si>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</si>
  <si>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</si>
  <si>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</si>
  <si>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</si>
  <si>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</si>
  <si>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</si>
  <si>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</si>
  <si>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</si>
  <si>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</si>
  <si>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</si>
  <si>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</si>
  <si>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</si>
  <si>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</si>
  <si>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</si>
  <si>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</si>
  <si>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</si>
  <si>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</si>
  <si>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</si>
  <si>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</si>
  <si>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</si>
  <si>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</si>
  <si>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</si>
  <si>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</si>
  <si>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</si>
  <si>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</si>
  <si>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</si>
  <si>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</si>
  <si>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</si>
  <si>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</si>
  <si>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</si>
  <si>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</si>
  <si>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</si>
  <si>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</si>
  <si>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</si>
  <si>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</si>
  <si>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</si>
  <si>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</si>
  <si>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</si>
  <si>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</si>
  <si>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</si>
  <si>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</si>
  <si>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</si>
  <si>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</si>
  <si>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</si>
  <si>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</si>
  <si>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</si>
  <si>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</si>
  <si>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</si>
  <si>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</si>
  <si>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</si>
  <si>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</si>
  <si>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</si>
  <si>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</si>
  <si>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</si>
  <si>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</si>
  <si>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</si>
  <si>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</si>
  <si>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</si>
  <si>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</si>
  <si>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</si>
  <si>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</si>
  <si>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</si>
  <si>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</si>
  <si>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</si>
  <si>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</si>
  <si>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</si>
  <si>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</si>
  <si>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</si>
  <si>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</si>
  <si>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</si>
  <si>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</si>
  <si>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</si>
  <si>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</si>
  <si>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</si>
  <si>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</si>
  <si>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</si>
  <si>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</si>
  <si>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</si>
  <si>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</si>
  <si>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</si>
  <si>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</si>
  <si>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</si>
  <si>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</si>
  <si>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</si>
  <si>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</si>
  <si>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</si>
  <si>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</si>
  <si>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</si>
  <si>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</si>
  <si>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</si>
  <si>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</si>
  <si>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</si>
  <si>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</si>
  <si>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</si>
  <si>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</si>
  <si>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</si>
  <si>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</si>
  <si>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</si>
  <si>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</si>
  <si>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</si>
  <si>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</si>
  <si>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</si>
  <si>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</si>
  <si>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</si>
  <si>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</si>
  <si>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</si>
  <si>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</si>
  <si>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</si>
  <si>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</si>
  <si>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</si>
  <si>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</si>
  <si>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</si>
  <si>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</si>
  <si>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</si>
  <si>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</si>
  <si>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</si>
  <si>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</si>
  <si>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</si>
  <si>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</si>
  <si>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</si>
  <si>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</si>
  <si>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</si>
  <si>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</si>
  <si>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</si>
  <si>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</si>
  <si>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</si>
  <si>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</si>
  <si>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</si>
  <si>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</si>
  <si>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</si>
  <si>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</si>
  <si>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</si>
  <si>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</si>
  <si>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</si>
  <si>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</si>
  <si>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</si>
  <si>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</si>
  <si>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</si>
  <si>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</si>
  <si>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</si>
  <si>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</si>
  <si>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</si>
  <si>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</si>
  <si>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</si>
  <si>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</si>
  <si>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</si>
  <si>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</si>
  <si>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</si>
  <si>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</si>
  <si>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</si>
  <si>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</si>
  <si>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</si>
  <si>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</si>
  <si>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</si>
  <si>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</si>
  <si>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</si>
  <si>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</si>
  <si>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</si>
  <si>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</si>
  <si>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</si>
  <si>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</si>
  <si>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</si>
  <si>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</si>
  <si>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</si>
  <si>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</si>
  <si>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</si>
  <si>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</si>
  <si>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</si>
  <si>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</si>
  <si>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</si>
  <si>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</si>
  <si>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</si>
  <si>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</si>
  <si>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</si>
  <si>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</si>
  <si>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</si>
  <si>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</si>
  <si>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</si>
  <si>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</si>
  <si>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</si>
  <si>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</si>
  <si>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</si>
  <si>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</si>
  <si>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</si>
  <si>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</si>
  <si>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</si>
  <si>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</si>
  <si>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</si>
  <si>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</si>
  <si>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</si>
  <si>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</si>
  <si>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</si>
  <si>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</si>
  <si>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</si>
  <si>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</si>
  <si>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</si>
  <si>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</si>
  <si>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</si>
  <si>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</si>
  <si>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</si>
  <si>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</si>
  <si>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</si>
  <si>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</si>
  <si>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</si>
  <si>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</si>
  <si>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</si>
  <si>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</si>
  <si>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</si>
  <si>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</si>
  <si>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</si>
  <si>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</si>
  <si>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</si>
  <si>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</si>
  <si>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</si>
  <si>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</si>
  <si>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</si>
  <si>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</si>
  <si>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</si>
  <si>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</si>
  <si>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</si>
  <si>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</si>
  <si>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</si>
  <si>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</si>
  <si>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</si>
  <si>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</si>
  <si>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</si>
  <si>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</si>
  <si>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</si>
  <si>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</si>
  <si>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</si>
  <si>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</si>
  <si>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</si>
  <si>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</si>
  <si>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</si>
  <si>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</si>
  <si>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</si>
  <si>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</si>
  <si>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</si>
  <si>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</si>
  <si>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</si>
  <si>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</si>
  <si>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</si>
  <si>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</si>
  <si>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</si>
  <si>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</si>
  <si>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</si>
  <si>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</si>
  <si>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</si>
  <si>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</si>
  <si>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</si>
  <si>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</si>
  <si>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</si>
  <si>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</si>
  <si>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</si>
  <si>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</si>
  <si>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</si>
  <si>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</si>
  <si>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</si>
  <si>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</si>
  <si>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</si>
  <si>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</si>
  <si>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</si>
  <si>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</si>
  <si>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</si>
  <si>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</si>
  <si>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</si>
  <si>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</si>
  <si>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</si>
  <si>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</si>
  <si>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</si>
  <si>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</si>
  <si>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</si>
  <si>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</si>
  <si>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</si>
  <si>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</si>
  <si>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</si>
  <si>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</si>
  <si>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</si>
  <si>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</si>
  <si>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</si>
  <si>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</si>
  <si>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</si>
  <si>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</si>
  <si>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</si>
  <si>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</si>
  <si>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</si>
  <si>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</si>
  <si>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</si>
  <si>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</si>
  <si>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</si>
  <si>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</si>
  <si>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</si>
  <si>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</si>
  <si>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</si>
  <si>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</si>
  <si>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</si>
  <si>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</si>
  <si>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</si>
  <si>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</si>
  <si>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</si>
  <si>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</si>
  <si>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</si>
  <si>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</si>
  <si>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</si>
  <si>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</si>
  <si>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</si>
  <si>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</si>
  <si>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</si>
  <si>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</si>
  <si>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</si>
  <si>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</si>
  <si>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</si>
  <si>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</si>
  <si>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</si>
  <si>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</si>
  <si>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</si>
  <si>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</si>
  <si>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</si>
  <si>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</si>
  <si>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</si>
  <si>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</si>
  <si>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</si>
  <si>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</si>
  <si>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</si>
  <si>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</si>
  <si>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</si>
  <si>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</si>
  <si>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</si>
  <si>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</si>
  <si>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</si>
  <si>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</si>
  <si>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</si>
  <si>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</si>
  <si>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</si>
  <si>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</si>
  <si>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</si>
  <si>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</si>
  <si>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</si>
  <si>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</si>
  <si>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</si>
  <si>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</si>
  <si>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</si>
  <si>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</si>
  <si>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</si>
  <si>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</si>
  <si>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</si>
  <si>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</si>
  <si>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</si>
  <si>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</si>
  <si>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</si>
  <si>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</si>
  <si>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</si>
  <si>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</si>
  <si>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</si>
  <si>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</si>
  <si>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</si>
  <si>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</si>
  <si>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</si>
  <si>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</si>
  <si>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</si>
  <si>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</si>
  <si>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</si>
  <si>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</si>
  <si>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</si>
  <si>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</si>
  <si>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</si>
  <si>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</si>
  <si>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</si>
  <si>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</si>
  <si>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</si>
  <si>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</si>
  <si>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</si>
  <si>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</si>
  <si>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</si>
  <si>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</si>
  <si>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</si>
  <si>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</si>
  <si>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</si>
  <si>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</si>
  <si>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</si>
  <si>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</si>
  <si>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</si>
  <si>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</si>
  <si>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</si>
  <si>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</si>
  <si>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</si>
  <si>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</si>
  <si>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</si>
  <si>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</si>
  <si>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</si>
  <si>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</si>
  <si>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</si>
  <si>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</si>
  <si>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</si>
  <si>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</si>
  <si>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</si>
  <si>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</si>
  <si>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</si>
  <si>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</si>
  <si>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</si>
  <si>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</si>
  <si>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</si>
  <si>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</si>
  <si>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</si>
  <si>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</si>
  <si>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</si>
  <si>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</si>
  <si>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</si>
  <si>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</si>
  <si>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</si>
  <si>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</si>
  <si>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</si>
  <si>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</si>
  <si>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</si>
  <si>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</si>
  <si>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</si>
  <si>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</si>
  <si>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</si>
  <si>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</si>
  <si>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</si>
  <si>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</si>
  <si>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</si>
  <si>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</si>
  <si>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</si>
  <si>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</si>
  <si>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</si>
  <si>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</si>
  <si>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</si>
  <si>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</si>
  <si>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</si>
  <si>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</si>
  <si>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</si>
  <si>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</si>
  <si>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</si>
  <si>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</si>
  <si>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</si>
  <si>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</si>
  <si>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</si>
  <si>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</si>
  <si>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</si>
  <si>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</si>
  <si>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</si>
  <si>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</si>
  <si>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</si>
  <si>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</si>
  <si>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</si>
  <si>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</si>
  <si>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</si>
  <si>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</si>
  <si>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</si>
  <si>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</si>
  <si>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</si>
  <si>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</si>
  <si>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</si>
  <si>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</si>
  <si>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</si>
  <si>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</si>
  <si>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</si>
  <si>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</si>
  <si>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</si>
  <si>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</si>
  <si>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</si>
  <si>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</si>
  <si>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</si>
  <si>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</si>
  <si>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</si>
  <si>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</si>
  <si>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</si>
  <si>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</si>
  <si>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</si>
  <si>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</si>
  <si>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</si>
  <si>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</si>
  <si>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</si>
  <si>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</si>
  <si>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</si>
  <si>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</si>
  <si>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</si>
  <si>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</si>
  <si>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</si>
  <si>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</si>
  <si>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</si>
  <si>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</si>
  <si>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</si>
  <si>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</si>
  <si>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</si>
  <si>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</si>
  <si>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</si>
  <si>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</si>
  <si>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</si>
  <si>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</si>
  <si>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</si>
  <si>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</si>
  <si>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</si>
  <si>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</si>
  <si>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</si>
  <si>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</si>
  <si>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</si>
  <si>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</si>
  <si>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</si>
  <si>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</si>
  <si>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</si>
  <si>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</si>
  <si>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</si>
  <si>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</si>
  <si>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</si>
  <si>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</si>
  <si>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</si>
  <si>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</si>
  <si>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</si>
  <si>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</si>
  <si>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</si>
  <si>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</si>
  <si>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</si>
  <si>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</si>
  <si>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</si>
  <si>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</si>
  <si>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</si>
  <si>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</si>
  <si>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</si>
  <si>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</si>
  <si>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</si>
  <si>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</si>
  <si>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</si>
  <si>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</si>
  <si>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</si>
  <si>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</si>
  <si>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</si>
  <si>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</si>
  <si>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</si>
  <si>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</si>
  <si>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</si>
  <si>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</si>
  <si>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</si>
  <si>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</si>
  <si>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</si>
  <si>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</si>
  <si>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</si>
  <si>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</si>
  <si>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</si>
  <si>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</si>
  <si>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</si>
  <si>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</si>
  <si>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</si>
  <si>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</si>
  <si>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</si>
  <si>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</si>
  <si>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</si>
  <si>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</si>
  <si>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</si>
  <si>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</si>
  <si>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</si>
  <si>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</si>
  <si>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</si>
  <si>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</si>
  <si>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</si>
  <si>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</si>
  <si>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</si>
  <si>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</si>
  <si>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</si>
  <si>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</si>
  <si>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</si>
  <si>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</si>
  <si>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</si>
  <si>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</si>
  <si>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</si>
  <si>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</si>
  <si>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</si>
  <si>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</si>
  <si>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</si>
  <si>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</si>
  <si>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</si>
  <si>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</si>
  <si>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</si>
  <si>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</si>
  <si>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</si>
  <si>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</si>
  <si>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</si>
  <si>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</si>
  <si>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</si>
  <si>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</si>
  <si>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</si>
  <si>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</si>
  <si>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</si>
  <si>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</si>
  <si>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</si>
  <si>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</si>
  <si>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</si>
  <si>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</si>
  <si>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</si>
  <si>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</si>
  <si>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</si>
  <si>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</si>
  <si>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</si>
  <si>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</si>
  <si>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</si>
  <si>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</si>
  <si>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</si>
  <si>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</si>
  <si>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</si>
  <si>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</si>
  <si>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</si>
  <si>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</si>
  <si>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</si>
  <si>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</si>
  <si>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</si>
  <si>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</si>
  <si>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</si>
  <si>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</si>
  <si>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</si>
  <si>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</si>
  <si>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</si>
  <si>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</si>
  <si>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</si>
  <si>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</si>
  <si>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</si>
  <si>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</si>
  <si>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</si>
  <si>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</si>
  <si>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</si>
  <si>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</si>
  <si>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</si>
  <si>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</si>
  <si>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</si>
  <si>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</si>
  <si>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</si>
  <si>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</si>
  <si>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</si>
  <si>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</si>
  <si>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</si>
  <si>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</si>
  <si>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</si>
  <si>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</si>
  <si>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</si>
  <si>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</si>
  <si>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</si>
  <si>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</si>
  <si>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</si>
  <si>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</si>
  <si>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</si>
  <si>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</si>
  <si>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</si>
  <si>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</si>
  <si>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</si>
  <si>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</si>
  <si>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</si>
  <si>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</si>
  <si>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</si>
  <si>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</si>
  <si>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</si>
  <si>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</si>
  <si>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</si>
  <si>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</si>
  <si>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</si>
  <si>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</si>
  <si>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</si>
  <si>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</si>
  <si>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</si>
  <si>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</si>
  <si>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</si>
  <si>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</si>
  <si>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</si>
  <si>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</si>
  <si>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</si>
  <si>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</si>
  <si>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</si>
  <si>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</si>
  <si>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</si>
  <si>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</si>
  <si>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</si>
  <si>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</si>
  <si>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</si>
  <si>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</si>
  <si>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</si>
  <si>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</si>
  <si>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</si>
  <si>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</si>
  <si>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</si>
  <si>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</si>
  <si>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</si>
  <si>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</si>
  <si>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</si>
  <si>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</si>
  <si>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</si>
  <si>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</si>
  <si>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</si>
  <si>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</si>
  <si>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</si>
  <si>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</si>
  <si>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</si>
  <si>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</si>
  <si>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</si>
  <si>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</si>
  <si>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</si>
  <si>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</si>
  <si>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</si>
  <si>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</si>
  <si>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</si>
  <si>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</si>
  <si>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</si>
  <si>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</si>
  <si>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</si>
  <si>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</si>
  <si>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</si>
  <si>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</si>
  <si>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</si>
  <si>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</si>
  <si>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</si>
  <si>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</si>
  <si>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</si>
  <si>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</si>
  <si>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</si>
  <si>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</si>
  <si>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</si>
  <si>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</si>
  <si>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</si>
  <si>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</si>
  <si>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</si>
  <si>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</si>
  <si>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</si>
  <si>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</si>
  <si>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</si>
  <si>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</si>
  <si>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</si>
  <si>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</si>
  <si>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</si>
  <si>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</si>
  <si>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</si>
  <si>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</si>
  <si>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</si>
  <si>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</si>
  <si>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</si>
  <si>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</si>
  <si>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</si>
  <si>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</si>
  <si>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</si>
  <si>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</si>
  <si>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</si>
  <si>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</si>
  <si>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</si>
  <si>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</si>
  <si>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</si>
  <si>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</si>
  <si>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</si>
  <si>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</si>
  <si>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</si>
  <si>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</si>
  <si>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</si>
  <si>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</si>
  <si>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</si>
  <si>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</si>
  <si>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</si>
  <si>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</si>
  <si>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</si>
  <si>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</si>
  <si>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</si>
  <si>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</si>
  <si>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</si>
  <si>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</si>
  <si>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</si>
  <si>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</si>
  <si>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</si>
  <si>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</si>
  <si>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</si>
  <si>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</si>
  <si>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</si>
  <si>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</si>
  <si>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</si>
  <si>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</si>
  <si>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</si>
  <si>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</si>
  <si>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</si>
  <si>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</si>
  <si>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</si>
  <si>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</si>
  <si>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</si>
  <si>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</si>
  <si>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</si>
  <si>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</si>
  <si>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</si>
  <si>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</si>
  <si>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</si>
  <si>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</si>
  <si>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</si>
  <si>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</si>
  <si>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</si>
  <si>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</si>
  <si>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</si>
  <si>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</si>
  <si>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</si>
  <si>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</si>
  <si>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</si>
  <si>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</si>
  <si>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</si>
  <si>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</si>
  <si>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</si>
  <si>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</si>
  <si>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</si>
  <si>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</si>
  <si>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</si>
  <si>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</si>
  <si>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</si>
  <si>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</si>
  <si>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</si>
  <si>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</si>
  <si>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</si>
  <si>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</si>
  <si>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</si>
  <si>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</si>
  <si>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</si>
  <si>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</si>
  <si>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</si>
  <si>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</si>
  <si>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</si>
  <si>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</si>
  <si>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</si>
  <si>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</si>
  <si>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</si>
  <si>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</si>
  <si>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</si>
  <si>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</si>
  <si>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</si>
  <si>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</si>
  <si>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</si>
  <si>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</si>
  <si>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</si>
  <si>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</si>
  <si>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</si>
  <si>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</si>
  <si>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</si>
  <si>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</si>
  <si>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</si>
  <si>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</si>
  <si>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</si>
  <si>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</si>
  <si>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</si>
  <si>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</si>
  <si>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</si>
  <si>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</si>
  <si>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</si>
  <si>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</si>
  <si>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</si>
  <si>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</si>
  <si>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</si>
  <si>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</si>
  <si>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</si>
  <si>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</si>
  <si>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</si>
  <si>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</si>
  <si>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</si>
  <si>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</si>
  <si>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</si>
  <si>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</si>
  <si>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</si>
  <si>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</si>
  <si>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</si>
  <si>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</si>
  <si>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</si>
  <si>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</si>
  <si>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</si>
  <si>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</si>
  <si>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</si>
  <si>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</si>
  <si>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</si>
  <si>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</si>
  <si>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</si>
  <si>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</si>
  <si>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</si>
  <si>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</si>
  <si>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</si>
  <si>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</si>
  <si>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</si>
  <si>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</si>
  <si>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</si>
  <si>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</si>
  <si>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</si>
  <si>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</si>
  <si>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</si>
  <si>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</si>
  <si>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</si>
  <si>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</si>
  <si>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</si>
  <si>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</si>
  <si>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</si>
  <si>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</si>
  <si>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</si>
  <si>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</si>
  <si>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</si>
  <si>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</si>
  <si>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</si>
  <si>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</si>
  <si>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</si>
  <si>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</si>
  <si>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</si>
  <si>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</si>
  <si>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</si>
  <si>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</si>
  <si>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</si>
  <si>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</si>
  <si>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</si>
  <si>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</si>
  <si>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</si>
  <si>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</si>
  <si>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</si>
  <si>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</si>
  <si>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</si>
  <si>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</si>
  <si>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</si>
  <si>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</si>
  <si>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</si>
  <si>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</si>
  <si>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</si>
  <si>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</si>
  <si>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</si>
  <si>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</si>
  <si>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</si>
  <si>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</si>
  <si>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</si>
  <si>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</si>
  <si>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</si>
  <si>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</si>
  <si>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</si>
  <si>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</si>
  <si>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</si>
  <si>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</si>
  <si>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</si>
  <si>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</si>
  <si>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</si>
  <si>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</si>
  <si>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</si>
  <si>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</si>
  <si>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</si>
  <si>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</si>
  <si>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</si>
  <si>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</si>
  <si>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</si>
  <si>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</si>
  <si>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</si>
  <si>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</si>
  <si>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</si>
  <si>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</si>
  <si>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</si>
  <si>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</si>
  <si>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</si>
  <si>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</si>
  <si>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</si>
  <si>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</si>
  <si>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</si>
  <si>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</si>
  <si>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</si>
  <si>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</si>
  <si>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</si>
  <si>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</si>
  <si>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</si>
  <si>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</si>
  <si>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</si>
  <si>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</si>
  <si>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</si>
  <si>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</si>
  <si>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</si>
  <si>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</si>
  <si>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</si>
  <si>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</si>
  <si>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</si>
  <si>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</si>
  <si>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</si>
  <si>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</si>
  <si>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</si>
  <si>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</si>
  <si>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</si>
  <si>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</si>
  <si>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</si>
  <si>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</si>
  <si>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</si>
  <si>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</si>
  <si>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</si>
  <si>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</si>
  <si>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</si>
  <si>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</si>
  <si>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</si>
  <si>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</si>
  <si>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</si>
  <si>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</si>
  <si>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</si>
  <si>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</si>
  <si>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</si>
  <si>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</si>
  <si>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</si>
  <si>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</si>
  <si>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</si>
  <si>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</si>
  <si>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</si>
  <si>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</si>
  <si>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</si>
  <si>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</si>
  <si>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</si>
  <si>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</si>
  <si>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</si>
  <si>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</si>
  <si>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</si>
  <si>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</si>
  <si>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</si>
  <si>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</si>
  <si>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</si>
  <si>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</si>
  <si>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</si>
  <si>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</si>
  <si>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</si>
  <si>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</si>
  <si>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</si>
  <si>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</si>
  <si>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</si>
  <si>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</si>
  <si>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</si>
  <si>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</si>
  <si>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</si>
  <si>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</si>
  <si>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</si>
  <si>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</si>
  <si>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</si>
  <si>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</si>
  <si>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</si>
  <si>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</si>
  <si>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</si>
  <si>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</si>
  <si>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</si>
  <si>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</si>
  <si>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</si>
  <si>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</si>
  <si>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</si>
  <si>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</si>
  <si>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</si>
  <si>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</si>
  <si>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</si>
  <si>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</si>
  <si>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</si>
  <si>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</si>
  <si>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</si>
  <si>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</si>
  <si>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</si>
  <si>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</si>
  <si>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</si>
  <si>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</si>
  <si>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</si>
  <si>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</si>
  <si>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</si>
  <si>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</si>
  <si>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</si>
  <si>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</si>
  <si>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</si>
  <si>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</si>
  <si>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</si>
  <si>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</si>
  <si>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</si>
  <si>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</si>
  <si>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</si>
  <si>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</si>
  <si>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</si>
  <si>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</si>
  <si>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</si>
  <si>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</si>
  <si>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</si>
  <si>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</si>
  <si>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</si>
  <si>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</si>
  <si>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</si>
  <si>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</si>
  <si>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</si>
  <si>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</si>
  <si>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</si>
  <si>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</si>
  <si>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</si>
  <si>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</si>
  <si>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</si>
  <si>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</si>
  <si>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</si>
  <si>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</si>
  <si>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</si>
  <si>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</si>
  <si>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</si>
  <si>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</si>
  <si>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</si>
  <si>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</si>
  <si>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</si>
  <si>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</si>
  <si>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</si>
  <si>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</si>
  <si>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</si>
  <si>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</si>
  <si>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</si>
  <si>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</si>
  <si>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</si>
  <si>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</si>
  <si>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</si>
  <si>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</si>
  <si>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</si>
  <si>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</si>
  <si>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</si>
  <si>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</si>
  <si>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</si>
  <si>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</si>
  <si>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</si>
  <si>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</si>
  <si>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</si>
  <si>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</si>
  <si>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</si>
  <si>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</si>
  <si>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</si>
  <si>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</si>
  <si>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</si>
  <si>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</si>
  <si>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</si>
  <si>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</si>
  <si>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</si>
  <si>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</si>
  <si>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</si>
  <si>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</si>
  <si>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</si>
  <si>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</si>
  <si>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</si>
  <si>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</si>
  <si>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</si>
  <si>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</si>
  <si>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</si>
  <si>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</si>
  <si>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</si>
  <si>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</si>
  <si>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</si>
  <si>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</si>
  <si>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</si>
  <si>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</si>
  <si>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</si>
  <si>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</si>
  <si>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</si>
  <si>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</si>
  <si>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</si>
  <si>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</si>
  <si>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</si>
  <si>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</si>
  <si>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</si>
  <si>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</si>
  <si>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</si>
  <si>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</si>
  <si>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</si>
  <si>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</si>
  <si>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</si>
  <si>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</si>
  <si>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</si>
  <si>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</si>
  <si>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</si>
  <si>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</si>
  <si>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</si>
  <si>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</si>
  <si>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</si>
  <si>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</si>
  <si>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</si>
  <si>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</si>
  <si>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</si>
  <si>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</si>
  <si>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</si>
  <si>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</si>
  <si>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</si>
  <si>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</si>
  <si>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</si>
  <si>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</si>
  <si>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</si>
  <si>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</si>
  <si>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</si>
  <si>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</si>
  <si>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</si>
  <si>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</si>
  <si>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</si>
  <si>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</si>
  <si>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</si>
  <si>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</si>
  <si>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</si>
  <si>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</si>
  <si>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</si>
  <si>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</si>
  <si>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</si>
  <si>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</si>
  <si>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</si>
  <si>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</si>
  <si>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</si>
  <si>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</si>
  <si>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</si>
  <si>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</si>
  <si>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</si>
  <si>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</si>
  <si>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</si>
  <si>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</si>
  <si>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</si>
  <si>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</si>
  <si>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</si>
  <si>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</si>
  <si>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</si>
  <si>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</si>
  <si>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</si>
  <si>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</si>
  <si>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</si>
  <si>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</si>
  <si>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</si>
  <si>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</si>
  <si>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</si>
  <si>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</si>
  <si>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</si>
  <si>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</si>
  <si>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</si>
  <si>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</si>
  <si>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</si>
  <si>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</si>
  <si>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</si>
  <si>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</si>
  <si>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</si>
  <si>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</si>
  <si>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</si>
  <si>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</si>
  <si>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</si>
  <si>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</si>
  <si>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</si>
  <si>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</si>
  <si>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</si>
  <si>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</si>
  <si>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</si>
  <si>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</si>
  <si>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</si>
  <si>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</si>
  <si>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</si>
  <si>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</si>
  <si>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</si>
  <si>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</si>
  <si>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</si>
  <si>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</si>
  <si>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</si>
  <si>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</si>
  <si>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</si>
  <si>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</si>
  <si>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</si>
  <si>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</si>
  <si>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</si>
  <si>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</si>
  <si>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</si>
  <si>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</si>
  <si>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</si>
  <si>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</si>
  <si>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</si>
  <si>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</si>
  <si>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</si>
  <si>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</si>
  <si>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</si>
  <si>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</si>
  <si>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</si>
  <si>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</si>
  <si>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</si>
  <si>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</si>
  <si>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</si>
  <si>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</si>
  <si>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</si>
  <si>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</si>
  <si>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</si>
  <si>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</si>
  <si>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</si>
  <si>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</si>
  <si>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</si>
  <si>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</si>
  <si>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</si>
  <si>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</si>
  <si>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</si>
  <si>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</si>
  <si>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</si>
  <si>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</si>
  <si>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</si>
  <si>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</si>
  <si>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</si>
  <si>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</si>
  <si>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</si>
  <si>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</si>
  <si>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</si>
  <si>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</si>
  <si>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</si>
  <si>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</si>
  <si>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</si>
  <si>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</si>
  <si>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</si>
  <si>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</si>
  <si>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</si>
  <si>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</si>
  <si>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</si>
  <si>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</si>
  <si>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</si>
  <si>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</si>
  <si>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</si>
  <si>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</si>
  <si>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</si>
  <si>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</si>
  <si>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</si>
  <si>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</si>
  <si>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</si>
  <si>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</si>
  <si>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</si>
  <si>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</si>
  <si>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</si>
  <si>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</si>
  <si>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</si>
  <si>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</si>
  <si>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</si>
  <si>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</si>
  <si>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</si>
  <si>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</si>
  <si>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</si>
  <si>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</si>
  <si>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</si>
  <si>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</si>
  <si>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</si>
  <si>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</si>
  <si>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</si>
  <si>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</si>
  <si>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</si>
  <si>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</si>
  <si>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</si>
  <si>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</si>
  <si>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</si>
  <si>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</si>
  <si>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</si>
  <si>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</si>
  <si>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</si>
  <si>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</si>
  <si>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</si>
  <si>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</si>
  <si>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</si>
  <si>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</si>
  <si>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</si>
  <si>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</si>
  <si>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</si>
  <si>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</si>
  <si>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</si>
  <si>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</si>
  <si>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</si>
  <si>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</si>
  <si>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</si>
  <si>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</si>
  <si>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</si>
  <si>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</si>
  <si>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</si>
  <si>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</si>
  <si>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</si>
  <si>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</si>
  <si>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</si>
  <si>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</si>
  <si>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</si>
  <si>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</si>
  <si>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</si>
  <si>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</si>
  <si>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</si>
  <si>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</si>
  <si>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</si>
  <si>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</si>
  <si>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</si>
  <si>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</si>
  <si>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</si>
  <si>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</si>
  <si>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</si>
  <si>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</si>
  <si>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</si>
  <si>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</si>
  <si>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</si>
  <si>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</si>
  <si>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</si>
  <si>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</si>
  <si>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</si>
  <si>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</si>
  <si>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</si>
  <si>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</si>
  <si>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</si>
  <si>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</si>
  <si>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</si>
  <si>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</si>
  <si>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</si>
  <si>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</si>
  <si>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</si>
  <si>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</si>
  <si>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</si>
  <si>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</si>
  <si>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</si>
  <si>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</si>
  <si>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</si>
  <si>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</si>
  <si>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</si>
  <si>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</si>
  <si>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</si>
  <si>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</si>
  <si>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</si>
  <si>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</si>
  <si>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</si>
  <si>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</si>
  <si>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</si>
  <si>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</si>
  <si>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</si>
  <si>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</si>
  <si>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</si>
  <si>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</si>
  <si>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</si>
  <si>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</si>
  <si>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</si>
  <si>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</si>
  <si>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</si>
  <si>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</si>
  <si>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</si>
  <si>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</si>
  <si>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</si>
  <si>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</si>
  <si>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</si>
  <si>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</si>
  <si>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</si>
  <si>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</si>
  <si>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</si>
  <si>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</si>
  <si>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</si>
  <si>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</si>
  <si>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</si>
  <si>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</si>
  <si>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</si>
  <si>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</si>
  <si>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</si>
  <si>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</si>
  <si>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</si>
  <si>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</si>
  <si>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</si>
  <si>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</si>
  <si>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</si>
  <si>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</si>
  <si>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</si>
  <si>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</si>
  <si>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</si>
  <si>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</si>
  <si>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</si>
  <si>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</si>
  <si>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</si>
  <si>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</si>
  <si>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</si>
  <si>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</si>
  <si>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</si>
  <si>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</si>
  <si>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</si>
  <si>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</si>
  <si>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</si>
  <si>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</si>
  <si>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</si>
  <si>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</si>
  <si>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</si>
  <si>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</si>
  <si>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</si>
  <si>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</si>
  <si>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</si>
  <si>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</si>
  <si>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</si>
  <si>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</si>
  <si>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</si>
  <si>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</si>
  <si>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</si>
  <si>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</si>
  <si>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</si>
  <si>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</si>
  <si>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</si>
  <si>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</si>
  <si>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</si>
  <si>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</si>
  <si>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</si>
  <si>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</si>
  <si>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</si>
  <si>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</si>
  <si>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</si>
  <si>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</si>
  <si>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</si>
  <si>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</si>
  <si>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</si>
  <si>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</si>
  <si>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</si>
  <si>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</si>
  <si>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</si>
  <si>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</si>
  <si>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</si>
  <si>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</si>
  <si>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</si>
  <si>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</si>
  <si>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</si>
  <si>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</si>
  <si>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</si>
  <si>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</si>
  <si>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</si>
  <si>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</si>
  <si>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</si>
  <si>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</si>
  <si>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</si>
  <si>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</si>
  <si>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</si>
  <si>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</si>
  <si>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</si>
  <si>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</si>
  <si>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</si>
  <si>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</si>
  <si>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</si>
  <si>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</si>
  <si>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</si>
  <si>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</si>
  <si>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</si>
  <si>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</si>
  <si>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</si>
  <si>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</si>
  <si>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</si>
  <si>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</si>
  <si>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</si>
  <si>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</si>
  <si>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</si>
  <si>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</si>
  <si>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</si>
  <si>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</si>
  <si>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</si>
  <si>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</si>
  <si>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</si>
  <si>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</si>
  <si>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</si>
  <si>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</si>
  <si>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</si>
  <si>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</si>
  <si>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</si>
  <si>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</si>
  <si>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</si>
  <si>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</si>
  <si>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</si>
  <si>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</si>
  <si>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</si>
  <si>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</si>
  <si>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</si>
  <si>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</si>
  <si>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</si>
  <si>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</si>
  <si>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</si>
  <si>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</si>
  <si>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</si>
  <si>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</si>
  <si>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</si>
  <si>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</si>
  <si>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</si>
  <si>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</si>
  <si>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</si>
  <si>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</si>
  <si>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</si>
  <si>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</si>
  <si>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</si>
  <si>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</si>
  <si>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</si>
  <si>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</si>
  <si>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</si>
  <si>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</si>
  <si>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</si>
  <si>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</si>
  <si>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</si>
  <si>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</si>
  <si>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</si>
  <si>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</si>
  <si>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</si>
  <si>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</si>
  <si>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</si>
  <si>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</si>
  <si>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</si>
  <si>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</si>
  <si>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</si>
  <si>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</si>
  <si>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</si>
  <si>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</si>
  <si>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</si>
  <si>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</si>
  <si>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</si>
  <si>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</si>
  <si>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</si>
  <si>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</si>
  <si>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</si>
  <si>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</si>
  <si>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</si>
  <si>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</si>
  <si>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</si>
  <si>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</si>
  <si>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</si>
  <si>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</si>
  <si>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</si>
  <si>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</si>
  <si>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</si>
  <si>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</si>
  <si>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</si>
  <si>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</si>
  <si>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</si>
  <si>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</si>
  <si>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</si>
  <si>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</si>
  <si>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</si>
  <si>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</si>
  <si>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</si>
  <si>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</si>
  <si>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</si>
  <si>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</si>
  <si>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</si>
  <si>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</si>
  <si>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</si>
  <si>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</si>
  <si>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</si>
  <si>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</si>
  <si>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</si>
  <si>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</si>
  <si>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</si>
  <si>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</si>
  <si>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</si>
  <si>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</si>
  <si>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</si>
  <si>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</si>
  <si>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</si>
  <si>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</si>
  <si>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</si>
  <si>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</si>
  <si>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</si>
  <si>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</si>
  <si>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</si>
  <si>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</si>
  <si>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</si>
  <si>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</si>
  <si>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</si>
  <si>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</si>
  <si>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</si>
  <si>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</si>
  <si>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</si>
  <si>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</si>
  <si>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</si>
  <si>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</si>
  <si>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</si>
  <si>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</si>
  <si>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</si>
  <si>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</si>
  <si>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</si>
  <si>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</si>
  <si>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</si>
  <si>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</si>
  <si>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</si>
  <si>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</si>
  <si>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</si>
  <si>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</si>
  <si>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</si>
  <si>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</si>
  <si>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</si>
  <si>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</si>
  <si>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</si>
  <si>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</si>
  <si>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</si>
  <si>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</si>
  <si>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</si>
  <si>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</si>
  <si>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</si>
  <si>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</si>
  <si>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</si>
  <si>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</si>
  <si>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</si>
  <si>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</si>
  <si>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</si>
  <si>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</si>
  <si>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</si>
  <si>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</si>
  <si>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</si>
  <si>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</si>
  <si>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</si>
  <si>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</si>
  <si>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</si>
  <si>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</si>
  <si>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</si>
  <si>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</si>
  <si>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</si>
  <si>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</si>
  <si>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</si>
  <si>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</si>
  <si>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</si>
  <si>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</si>
  <si>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</si>
  <si>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</si>
  <si>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</si>
  <si>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</si>
  <si>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</si>
  <si>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</si>
  <si>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</si>
  <si>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</si>
  <si>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</si>
  <si>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</si>
  <si>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</si>
  <si>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</si>
  <si>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</si>
  <si>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</si>
  <si>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</si>
  <si>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</si>
  <si>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</si>
  <si>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</si>
  <si>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</si>
  <si>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</si>
  <si>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</si>
  <si>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</si>
  <si>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</si>
  <si>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</si>
  <si>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</si>
  <si>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</si>
  <si>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</si>
  <si>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</si>
  <si>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</si>
  <si>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</si>
  <si>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</si>
  <si>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</si>
  <si>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</si>
  <si>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</si>
  <si>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</si>
  <si>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</si>
  <si>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</si>
  <si>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</si>
  <si>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</si>
  <si>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</si>
  <si>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</si>
  <si>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</si>
  <si>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</si>
  <si>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</si>
  <si>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</si>
  <si>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</si>
  <si>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</si>
  <si>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</si>
  <si>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</si>
  <si>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</si>
  <si>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</si>
  <si>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</si>
  <si>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</si>
  <si>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</si>
  <si>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</si>
  <si>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</si>
  <si>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</si>
  <si>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</si>
  <si>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</si>
  <si>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</si>
  <si>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</si>
  <si>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</si>
  <si>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</si>
  <si>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</si>
  <si>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</si>
  <si>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</si>
  <si>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</si>
  <si>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</si>
  <si>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</si>
  <si>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</si>
  <si>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</si>
  <si>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</si>
  <si>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</si>
  <si>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</si>
  <si>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</si>
  <si>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</si>
  <si>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</si>
  <si>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</si>
  <si>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</si>
  <si>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</si>
  <si>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</si>
  <si>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</si>
  <si>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</si>
  <si>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</si>
  <si>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</si>
  <si>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</si>
  <si>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</si>
  <si>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</si>
  <si>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</si>
  <si>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</si>
  <si>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</si>
  <si>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</si>
  <si>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</si>
  <si>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</si>
  <si>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</si>
  <si>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</si>
  <si>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</si>
  <si>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</si>
  <si>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</si>
  <si>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</si>
  <si>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</si>
  <si>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</si>
  <si>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</si>
  <si>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</si>
  <si>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</si>
  <si>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</si>
  <si>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</si>
  <si>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</si>
  <si>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</si>
  <si>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</si>
  <si>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</si>
  <si>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</si>
  <si>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</si>
  <si>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</si>
  <si>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</si>
  <si>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</si>
  <si>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</si>
  <si>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</si>
  <si>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</si>
  <si>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</si>
  <si>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</si>
  <si>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</si>
  <si>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</si>
  <si>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</si>
  <si>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</si>
  <si>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</si>
  <si>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</si>
  <si>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</si>
  <si>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</si>
  <si>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</si>
  <si>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</si>
  <si>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</si>
  <si>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</si>
  <si>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</si>
  <si>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</si>
  <si>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</si>
  <si>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</si>
  <si>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</si>
  <si>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</si>
  <si>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</si>
  <si>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</si>
  <si>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</si>
  <si>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</si>
  <si>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</si>
  <si>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</si>
  <si>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</si>
  <si>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</si>
  <si>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</si>
  <si>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</si>
  <si>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</si>
  <si>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</si>
  <si>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</si>
  <si>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</si>
  <si>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</si>
  <si>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</si>
  <si>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</si>
  <si>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</si>
  <si>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</si>
  <si>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</si>
  <si>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</si>
  <si>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</si>
  <si>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</si>
  <si>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</si>
  <si>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</si>
  <si>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</si>
  <si>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</si>
  <si>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</si>
  <si>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</si>
  <si>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</si>
  <si>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</si>
  <si>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</si>
  <si>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</si>
  <si>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</si>
  <si>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</si>
  <si>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</si>
  <si>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</si>
  <si>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</si>
  <si>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</si>
  <si>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</si>
  <si>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</si>
  <si>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</si>
  <si>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</si>
  <si>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</si>
  <si>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</si>
  <si>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</si>
  <si>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</si>
  <si>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</si>
  <si>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</si>
  <si>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</si>
  <si>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</si>
  <si>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</si>
  <si>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</si>
  <si>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</si>
  <si>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</si>
  <si>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</si>
  <si>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</si>
  <si>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</si>
  <si>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</si>
  <si>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</si>
  <si>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</si>
  <si>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</si>
  <si>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</si>
  <si>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</si>
  <si>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</si>
  <si>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</si>
  <si>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</si>
  <si>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</si>
  <si>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</si>
  <si>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</si>
  <si>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</si>
  <si>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</si>
  <si>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</si>
  <si>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</si>
  <si>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</si>
  <si>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</si>
  <si>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</si>
  <si>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</si>
  <si>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</si>
  <si>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</si>
  <si>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</si>
  <si>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</si>
  <si>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</si>
  <si>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</si>
  <si>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</si>
  <si>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</si>
  <si>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</si>
  <si>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</si>
  <si>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</si>
  <si>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</si>
  <si>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</si>
  <si>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</si>
  <si>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</si>
  <si>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</si>
  <si>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</si>
  <si>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</si>
  <si>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</si>
  <si>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</si>
  <si>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</si>
  <si>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</si>
  <si>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</si>
  <si>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</si>
  <si>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</si>
  <si>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</si>
  <si>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</si>
  <si>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</si>
  <si>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</si>
  <si>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</si>
  <si>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</si>
  <si>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</si>
  <si>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</si>
  <si>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</si>
  <si>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</si>
  <si>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</si>
  <si>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</si>
  <si>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</si>
  <si>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</si>
  <si>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</si>
  <si>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</si>
  <si>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</si>
  <si>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</si>
  <si>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</si>
  <si>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</si>
  <si>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</si>
  <si>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</si>
  <si>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</si>
  <si>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</si>
  <si>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</si>
  <si>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</si>
  <si>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</si>
  <si>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</si>
  <si>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</si>
  <si>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</si>
  <si>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</si>
  <si>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</si>
  <si>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</si>
  <si>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</si>
  <si>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</si>
  <si>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</si>
  <si>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</si>
  <si>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</si>
  <si>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</si>
  <si>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</si>
  <si>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</si>
  <si>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</si>
  <si>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</si>
  <si>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</si>
  <si>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</si>
  <si>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</si>
  <si>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</si>
  <si>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</si>
  <si>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</si>
  <si>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</si>
  <si>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</si>
  <si>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</si>
  <si>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</si>
  <si>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</si>
  <si>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</si>
  <si>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</si>
  <si>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</si>
  <si>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</si>
  <si>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</si>
  <si>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</si>
  <si>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</si>
  <si>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</si>
  <si>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</si>
  <si>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</si>
  <si>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</si>
  <si>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</si>
  <si>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</si>
  <si>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</si>
  <si>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</si>
  <si>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</si>
  <si>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</si>
  <si>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</si>
  <si>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</si>
  <si>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</si>
  <si>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</si>
  <si>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</si>
  <si>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</si>
  <si>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</si>
  <si>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</si>
  <si>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</si>
  <si>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</si>
  <si>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</si>
  <si>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</si>
  <si>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</si>
  <si>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</si>
  <si>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</si>
  <si>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</si>
  <si>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</si>
  <si>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</si>
  <si>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</si>
  <si>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</si>
  <si>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</si>
  <si>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</si>
  <si>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</si>
  <si>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</si>
  <si>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</si>
  <si>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</si>
  <si>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</si>
  <si>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</si>
  <si>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</si>
  <si>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</si>
  <si>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</si>
  <si>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</si>
  <si>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</si>
  <si>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</si>
  <si>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</si>
  <si>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</si>
  <si>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</si>
  <si>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</si>
  <si>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</si>
  <si>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</si>
  <si>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</si>
  <si>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</si>
  <si>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</si>
  <si>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</si>
  <si>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</si>
  <si>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</si>
  <si>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</si>
  <si>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</si>
  <si>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</si>
  <si>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</si>
  <si>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</si>
  <si>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</si>
  <si>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</si>
  <si>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</si>
  <si>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</si>
  <si>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</si>
  <si>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</si>
  <si>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</si>
  <si>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</si>
  <si>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</si>
  <si>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</si>
  <si>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</si>
  <si>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</si>
  <si>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</si>
  <si>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</si>
  <si>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</si>
  <si>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</si>
  <si>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</si>
  <si>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</si>
  <si>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</si>
  <si>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</si>
  <si>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</si>
  <si>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</si>
  <si>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</si>
  <si>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</si>
  <si>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</si>
  <si>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</si>
  <si>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</si>
  <si>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</si>
  <si>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</si>
  <si>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</si>
  <si>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</si>
  <si>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</si>
  <si>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</si>
  <si>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</si>
  <si>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</si>
  <si>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</si>
  <si>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</si>
  <si>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</si>
  <si>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</si>
  <si>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</si>
  <si>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</si>
  <si>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</si>
  <si>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</si>
  <si>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</si>
  <si>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</si>
  <si>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</si>
  <si>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</si>
  <si>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</si>
  <si>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</si>
  <si>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</si>
  <si>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</si>
  <si>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</si>
  <si>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</si>
  <si>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</si>
  <si>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</si>
  <si>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</si>
  <si>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</si>
  <si>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</si>
  <si>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</si>
  <si>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</si>
  <si>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</si>
  <si>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</si>
  <si>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</si>
  <si>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</si>
  <si>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</si>
  <si>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</si>
  <si>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</si>
  <si>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</si>
  <si>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</si>
  <si>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</si>
  <si>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</si>
  <si>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</si>
  <si>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</si>
  <si>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</si>
  <si>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</si>
  <si>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</si>
  <si>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</si>
  <si>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</si>
  <si>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</si>
  <si>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</si>
  <si>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</si>
  <si>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</si>
  <si>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</si>
  <si>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</si>
  <si>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</si>
  <si>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</si>
  <si>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</si>
  <si>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</si>
  <si>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</si>
  <si>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</si>
  <si>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</si>
  <si>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</si>
  <si>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</si>
  <si>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</si>
  <si>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</si>
  <si>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</si>
  <si>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</si>
  <si>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</si>
  <si>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</si>
  <si>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</si>
  <si>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</si>
  <si>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</si>
  <si>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</si>
  <si>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</si>
  <si>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</si>
  <si>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</si>
  <si>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</si>
  <si>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</si>
  <si>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</si>
  <si>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</si>
  <si>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</si>
  <si>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</si>
  <si>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</si>
  <si>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</si>
  <si>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</si>
  <si>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</si>
  <si>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</si>
  <si>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</si>
  <si>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</si>
  <si>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</si>
  <si>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</si>
  <si>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</si>
  <si>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</si>
  <si>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</si>
  <si>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</si>
  <si>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</si>
  <si>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</si>
  <si>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</si>
  <si>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</si>
  <si>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</si>
  <si>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</si>
  <si>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</si>
  <si>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</si>
  <si>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</si>
  <si>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</si>
  <si>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</si>
  <si>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</si>
  <si>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</si>
  <si>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</si>
  <si>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</si>
  <si>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</si>
  <si>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</si>
  <si>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</si>
  <si>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</si>
  <si>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</si>
  <si>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</si>
  <si>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</si>
  <si>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</si>
  <si>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</si>
  <si>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</si>
  <si>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</si>
  <si>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</si>
  <si>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</si>
  <si>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</si>
  <si>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</si>
  <si>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</si>
  <si>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</si>
  <si>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</si>
  <si>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</si>
  <si>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</si>
  <si>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</si>
  <si>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</si>
  <si>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</si>
  <si>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</si>
  <si>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</si>
  <si>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</si>
  <si>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</si>
  <si>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</si>
  <si>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</si>
  <si>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</si>
  <si>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</si>
  <si>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</si>
  <si>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</si>
  <si>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</si>
  <si>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</si>
  <si>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</si>
  <si>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</si>
  <si>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</si>
  <si>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</si>
  <si>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</si>
  <si>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</si>
  <si>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</si>
  <si>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</si>
  <si>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</si>
  <si>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</si>
  <si>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</si>
  <si>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</si>
  <si>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</si>
  <si>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</si>
  <si>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</si>
  <si>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</si>
  <si>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</si>
  <si>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</si>
  <si>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</si>
  <si>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</si>
  <si>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</si>
  <si>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</si>
  <si>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</si>
  <si>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</si>
  <si>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</si>
  <si>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</si>
  <si>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</si>
  <si>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</si>
  <si>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</si>
  <si>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</si>
  <si>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</si>
  <si>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</si>
  <si>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</si>
  <si>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</si>
  <si>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</si>
  <si>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</si>
  <si>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</si>
  <si>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</si>
  <si>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</si>
  <si>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</si>
  <si>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</si>
  <si>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</si>
  <si>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</si>
  <si>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</si>
  <si>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</si>
  <si>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</si>
  <si>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</si>
  <si>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</si>
  <si>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</si>
  <si>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</si>
  <si>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</si>
  <si>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</si>
  <si>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</si>
  <si>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</si>
  <si>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</si>
  <si>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</si>
  <si>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</si>
  <si>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</si>
  <si>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</si>
  <si>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</si>
  <si>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</si>
  <si>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</si>
  <si>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</si>
  <si>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</si>
  <si>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</si>
  <si>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</si>
  <si>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</si>
  <si>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</si>
  <si>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</si>
  <si>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</si>
  <si>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</si>
  <si>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</si>
  <si>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</si>
  <si>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</si>
  <si>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</si>
  <si>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</si>
  <si>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</si>
  <si>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</si>
  <si>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</si>
  <si>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</si>
  <si>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</si>
  <si>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</si>
  <si>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</si>
  <si>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</si>
  <si>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</si>
  <si>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</si>
  <si>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</si>
  <si>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</si>
  <si>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</si>
  <si>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</si>
  <si>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</si>
  <si>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</si>
  <si>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</si>
  <si>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</si>
  <si>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</si>
  <si>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</si>
  <si>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</si>
  <si>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</si>
  <si>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</si>
  <si>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</si>
  <si>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</si>
  <si>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</si>
  <si>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</si>
  <si>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</si>
  <si>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</si>
  <si>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</si>
  <si>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</si>
  <si>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</si>
  <si>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</si>
  <si>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</si>
  <si>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</si>
  <si>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</si>
  <si>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</si>
  <si>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</si>
  <si>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</si>
  <si>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</si>
  <si>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</si>
  <si>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</si>
  <si>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</si>
  <si>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</si>
  <si>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</si>
  <si>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</si>
  <si>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</si>
  <si>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</si>
  <si>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</si>
  <si>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</si>
  <si>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</si>
  <si>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</si>
  <si>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</si>
  <si>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</si>
  <si>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</si>
  <si>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</si>
  <si>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</si>
  <si>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</si>
  <si>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</si>
  <si>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</si>
  <si>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</si>
  <si>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</si>
  <si>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</si>
  <si>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</si>
  <si>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</si>
  <si>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</si>
  <si>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</si>
  <si>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</si>
  <si>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</si>
  <si>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</si>
  <si>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</si>
  <si>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</si>
  <si>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</si>
  <si>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</si>
  <si>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</si>
  <si>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</si>
  <si>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</si>
  <si>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</si>
  <si>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</si>
  <si>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</si>
  <si>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</si>
  <si>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</si>
  <si>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</si>
  <si>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</si>
  <si>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</si>
  <si>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</si>
  <si>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</si>
  <si>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</si>
  <si>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</si>
  <si>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</si>
  <si>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</si>
  <si>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</si>
  <si>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</si>
  <si>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</si>
  <si>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</si>
  <si>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</si>
  <si>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</si>
  <si>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</si>
  <si>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</si>
  <si>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</si>
  <si>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</si>
  <si>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</si>
  <si>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</si>
  <si>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</si>
  <si>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</si>
  <si>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</si>
  <si>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</si>
  <si>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</si>
  <si>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</si>
  <si>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</si>
  <si>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</si>
  <si>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</si>
  <si>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</si>
  <si>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</si>
  <si>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</si>
  <si>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</si>
  <si>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</si>
  <si>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</si>
  <si>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</si>
  <si>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</si>
  <si>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</si>
  <si>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</si>
  <si>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</si>
  <si>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</si>
  <si>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</si>
  <si>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</si>
  <si>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</si>
  <si>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</si>
  <si>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</si>
  <si>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</si>
  <si>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</si>
  <si>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</si>
  <si>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</si>
  <si>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</si>
  <si>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</si>
  <si>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</si>
  <si>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</si>
  <si>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</si>
  <si>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</si>
  <si>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</si>
  <si>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</si>
  <si>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</si>
  <si>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</si>
  <si>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</si>
  <si>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</si>
  <si>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</si>
  <si>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</si>
  <si>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</si>
  <si>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</si>
  <si>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</si>
  <si>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</si>
  <si>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</si>
  <si>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</si>
  <si>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</si>
  <si>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</si>
  <si>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</si>
  <si>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</si>
  <si>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</si>
  <si>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</si>
  <si>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</si>
  <si>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</si>
  <si>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</si>
  <si>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</si>
  <si>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</si>
  <si>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</si>
  <si>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</si>
  <si>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</si>
  <si>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</si>
  <si>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</si>
  <si>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</si>
  <si>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</si>
  <si>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</si>
  <si>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</si>
  <si>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</si>
  <si>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</si>
  <si>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</si>
  <si>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</si>
  <si>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</si>
  <si>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</si>
  <si>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</si>
  <si>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</si>
  <si>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</si>
  <si>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</si>
  <si>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</si>
  <si>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</si>
  <si>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</si>
  <si>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</si>
  <si>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</si>
  <si>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</si>
  <si>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</si>
  <si>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</si>
  <si>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</si>
  <si>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</si>
  <si>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</si>
  <si>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</si>
  <si>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</si>
  <si>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</si>
  <si>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</si>
  <si>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</si>
  <si>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</si>
  <si>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</si>
  <si>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</si>
  <si>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</si>
  <si>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</si>
  <si>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</si>
  <si>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</si>
  <si>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</si>
  <si>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</si>
  <si>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</si>
  <si>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</si>
  <si>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</si>
  <si>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</si>
  <si>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</si>
  <si>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</si>
  <si>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</si>
  <si>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</si>
  <si>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</si>
  <si>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</si>
  <si>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</si>
  <si>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</si>
  <si>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</si>
  <si>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</si>
  <si>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</si>
  <si>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</si>
  <si>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</si>
  <si>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</si>
  <si>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</si>
  <si>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</si>
  <si>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</si>
  <si>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</si>
  <si>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</si>
  <si>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</si>
  <si>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</si>
  <si>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</si>
  <si>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</si>
  <si>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</si>
  <si>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</si>
  <si>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</si>
  <si>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</si>
  <si>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</si>
  <si>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</si>
  <si>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</si>
  <si>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</si>
  <si>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</si>
  <si>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</si>
  <si>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</si>
  <si>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</si>
  <si>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</si>
  <si>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</si>
  <si>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</si>
  <si>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</si>
  <si>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</si>
  <si>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</si>
  <si>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</si>
  <si>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</si>
  <si>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</si>
  <si>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</si>
  <si>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</si>
  <si>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</si>
  <si>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</si>
  <si>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</si>
  <si>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</si>
  <si>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</si>
  <si>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</si>
  <si>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</si>
  <si>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</si>
  <si>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</si>
  <si>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</si>
  <si>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</si>
  <si>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</si>
  <si>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</si>
  <si>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</si>
  <si>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</si>
  <si>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</si>
  <si>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</si>
  <si>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</si>
  <si>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</si>
  <si>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</si>
  <si>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</si>
  <si>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</si>
  <si>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</si>
  <si>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</si>
  <si>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</si>
  <si>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</si>
  <si>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</si>
  <si>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</si>
  <si>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</si>
  <si>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</si>
  <si>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</si>
  <si>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</si>
  <si>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</si>
  <si>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</si>
  <si>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</si>
  <si>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</si>
  <si>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</si>
  <si>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</si>
  <si>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</si>
  <si>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</si>
  <si>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</si>
  <si>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</si>
  <si>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</si>
  <si>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</si>
  <si>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</si>
  <si>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</si>
  <si>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</si>
  <si>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</si>
  <si>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</si>
  <si>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</si>
  <si>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</si>
  <si>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</si>
  <si>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</si>
  <si>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</si>
  <si>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</si>
  <si>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</si>
  <si>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</si>
  <si>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</si>
  <si>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</si>
  <si>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</si>
  <si>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</si>
  <si>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</si>
  <si>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</si>
  <si>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</si>
  <si>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</si>
  <si>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</si>
  <si>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</si>
  <si>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</si>
  <si>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</si>
  <si>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</si>
  <si>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</si>
  <si>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</si>
  <si>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</si>
  <si>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</si>
  <si>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</si>
  <si>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</si>
  <si>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</si>
  <si>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</si>
  <si>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</si>
  <si>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</si>
  <si>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</si>
  <si>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</si>
  <si>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</si>
  <si>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</si>
  <si>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</si>
  <si>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</si>
  <si>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</si>
  <si>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</si>
  <si>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</si>
  <si>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</si>
  <si>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</si>
  <si>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</si>
  <si>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</si>
  <si>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</si>
  <si>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</si>
  <si>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</si>
  <si>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</si>
  <si>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</si>
  <si>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</si>
  <si>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</si>
  <si>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</si>
  <si>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</si>
  <si>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</si>
  <si>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</si>
  <si>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</si>
  <si>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</si>
  <si>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</si>
  <si>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</si>
  <si>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</si>
  <si>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</si>
  <si>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</si>
  <si>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</si>
  <si>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</si>
  <si>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</si>
  <si>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</si>
  <si>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</si>
  <si>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</si>
  <si>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</si>
  <si>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</si>
  <si>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</si>
  <si>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</si>
  <si>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</si>
  <si>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</si>
  <si>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</si>
  <si>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</si>
  <si>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</si>
  <si>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</si>
  <si>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</si>
  <si>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</si>
  <si>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</si>
  <si>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</si>
  <si>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</si>
  <si>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</si>
  <si>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</si>
  <si>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</si>
  <si>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</si>
  <si>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</si>
  <si>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</si>
  <si>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</si>
  <si>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</si>
  <si>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</si>
  <si>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</si>
  <si>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</si>
  <si>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</si>
  <si>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</si>
  <si>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</si>
  <si>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</si>
  <si>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</si>
  <si>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</si>
  <si>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</si>
  <si>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</si>
  <si>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</si>
  <si>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</si>
  <si>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</si>
  <si>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</si>
  <si>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</si>
  <si>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</si>
  <si>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</si>
  <si>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</si>
  <si>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</si>
  <si>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</si>
  <si>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</si>
  <si>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</si>
  <si>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</si>
  <si>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</si>
  <si>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</si>
  <si>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</si>
  <si>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</si>
  <si>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</si>
  <si>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</si>
  <si>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</si>
  <si>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</si>
  <si>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</si>
  <si>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</si>
  <si>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</si>
  <si>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</si>
  <si>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</si>
  <si>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</si>
  <si>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</si>
  <si>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</si>
  <si>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</si>
  <si>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</si>
  <si>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</si>
  <si>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</si>
  <si>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</si>
  <si>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</si>
  <si>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</si>
  <si>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</si>
  <si>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</si>
  <si>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</si>
  <si>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</si>
  <si>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</si>
  <si>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</si>
  <si>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</si>
  <si>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</si>
  <si>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</si>
  <si>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</si>
  <si>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</si>
  <si>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</si>
  <si>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</si>
  <si>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</si>
  <si>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</si>
  <si>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</si>
  <si>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</si>
  <si>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</si>
  <si>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</si>
  <si>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</si>
  <si>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</si>
  <si>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</si>
  <si>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</si>
  <si>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</si>
  <si>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</si>
  <si>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</si>
  <si>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</si>
  <si>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</si>
  <si>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</si>
  <si>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</si>
  <si>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</si>
  <si>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</si>
  <si>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</si>
  <si>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</si>
  <si>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</si>
  <si>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</si>
  <si>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</si>
  <si>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</si>
  <si>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</si>
  <si>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</si>
  <si>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</si>
  <si>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</si>
  <si>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</si>
  <si>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</si>
  <si>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</si>
  <si>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</si>
  <si>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</si>
  <si>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</si>
  <si>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</si>
  <si>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</si>
  <si>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</si>
  <si>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</si>
  <si>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</si>
  <si>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</si>
  <si>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</si>
  <si>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</si>
  <si>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</si>
  <si>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</si>
  <si>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</si>
  <si>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</si>
  <si>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</si>
  <si>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</si>
  <si>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</si>
  <si>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</si>
  <si>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</si>
  <si>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</si>
  <si>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</si>
  <si>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</si>
  <si>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</si>
  <si>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</si>
  <si>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</si>
  <si>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</si>
  <si>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</si>
  <si>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</si>
  <si>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</si>
  <si>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</si>
  <si>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</si>
  <si>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</si>
  <si>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</si>
  <si>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</si>
  <si>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</si>
  <si>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</si>
  <si>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</si>
  <si>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</si>
  <si>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</si>
  <si>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</si>
  <si>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</si>
  <si>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</si>
  <si>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</si>
  <si>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</si>
  <si>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</si>
  <si>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</si>
  <si>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</si>
  <si>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</si>
  <si>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</si>
  <si>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</si>
  <si>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</si>
  <si>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</si>
  <si>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</si>
  <si>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</si>
  <si>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</si>
  <si>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</si>
  <si>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</si>
  <si>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</si>
  <si>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</si>
  <si>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</si>
  <si>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</si>
  <si>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</si>
  <si>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</si>
  <si>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</si>
  <si>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</si>
  <si>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</si>
  <si>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</si>
  <si>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</si>
  <si>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</si>
  <si>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</si>
  <si>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</si>
  <si>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</si>
  <si>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</si>
  <si>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</si>
  <si>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</si>
  <si>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</si>
  <si>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</si>
  <si>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</si>
  <si>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</si>
  <si>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</si>
  <si>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</si>
  <si>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</si>
  <si>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</si>
  <si>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</si>
  <si>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</si>
  <si>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</si>
  <si>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</si>
  <si>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</si>
  <si>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</si>
  <si>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</si>
  <si>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</si>
  <si>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</si>
  <si>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</si>
  <si>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</si>
  <si>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</si>
  <si>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</si>
  <si>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</si>
  <si>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</si>
  <si>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</si>
  <si>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</si>
  <si>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</si>
  <si>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</si>
  <si>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</si>
  <si>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</si>
  <si>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</si>
  <si>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</si>
  <si>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</si>
  <si>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</si>
  <si>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</si>
  <si>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</si>
  <si>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</si>
  <si>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</si>
  <si>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</si>
  <si>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</si>
  <si>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</si>
  <si>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</si>
  <si>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</si>
  <si>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</si>
  <si>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</si>
  <si>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</si>
  <si>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</si>
  <si>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</si>
  <si>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</si>
  <si>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</si>
  <si>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</si>
  <si>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</si>
  <si>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</si>
  <si>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</si>
  <si>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</si>
  <si>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</si>
  <si>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</si>
  <si>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</si>
  <si>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</si>
  <si>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</si>
  <si>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</si>
  <si>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</si>
  <si>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</si>
  <si>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</si>
  <si>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</si>
  <si>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</si>
  <si>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</si>
  <si>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</si>
  <si>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</si>
  <si>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</si>
  <si>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</si>
  <si>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</si>
  <si>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</si>
  <si>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</si>
  <si>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</si>
  <si>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</si>
  <si>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</si>
  <si>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</si>
  <si>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</si>
  <si>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</si>
  <si>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</si>
  <si>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</si>
  <si>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</si>
  <si>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</si>
  <si>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</si>
  <si>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</si>
  <si>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</si>
  <si>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</si>
  <si>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</si>
  <si>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</si>
  <si>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</si>
  <si>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</si>
  <si>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</si>
  <si>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</si>
  <si>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</si>
  <si>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</si>
  <si>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</si>
  <si>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</si>
  <si>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</si>
  <si>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</si>
  <si>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</si>
  <si>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</si>
  <si>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</si>
  <si>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</si>
  <si>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</si>
  <si>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</si>
  <si>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</si>
  <si>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</si>
  <si>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</si>
  <si>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</si>
  <si>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</si>
  <si>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</si>
  <si>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</si>
  <si>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</si>
  <si>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</si>
  <si>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</si>
  <si>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</si>
  <si>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</si>
  <si>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</si>
  <si>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</si>
  <si>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</si>
  <si>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</si>
  <si>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</si>
  <si>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</si>
  <si>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</si>
  <si>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</si>
  <si>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</si>
  <si>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</si>
  <si>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</si>
  <si>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</si>
  <si>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</si>
  <si>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</si>
  <si>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</si>
  <si>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</si>
  <si>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</si>
  <si>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</si>
  <si>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</si>
  <si>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</si>
  <si>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</si>
  <si>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</si>
  <si>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</si>
  <si>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</si>
  <si>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</si>
  <si>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</si>
  <si>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</si>
  <si>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</si>
  <si>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</si>
  <si>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</si>
  <si>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</si>
  <si>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</si>
  <si>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</si>
  <si>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</si>
  <si>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</si>
  <si>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</si>
  <si>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</si>
  <si>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</si>
  <si>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</si>
  <si>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</si>
  <si>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</si>
  <si>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</si>
  <si>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</si>
  <si>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</si>
  <si>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</si>
  <si>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</si>
  <si>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</si>
  <si>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</si>
  <si>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</si>
  <si>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</si>
  <si>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</si>
  <si>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</si>
  <si>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</si>
  <si>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</si>
  <si>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</si>
  <si>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</si>
  <si>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</si>
  <si>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</si>
  <si>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</si>
  <si>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</si>
  <si>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</si>
  <si>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</si>
  <si>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</si>
  <si>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</si>
  <si>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</si>
  <si>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</si>
  <si>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</si>
  <si>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</si>
  <si>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</si>
  <si>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</si>
  <si>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</si>
  <si>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</si>
  <si>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</si>
  <si>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</si>
  <si>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</si>
  <si>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</si>
  <si>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</si>
  <si>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</si>
  <si>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</si>
  <si>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</si>
  <si>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</si>
  <si>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</si>
  <si>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</si>
  <si>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</si>
  <si>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</si>
  <si>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</si>
  <si>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</si>
  <si>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</si>
  <si>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</si>
  <si>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</si>
  <si>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</si>
  <si>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</si>
  <si>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</si>
  <si>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</si>
  <si>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</si>
  <si>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</si>
  <si>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</si>
  <si>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</si>
  <si>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</si>
  <si>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</si>
  <si>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</si>
  <si>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</si>
  <si>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</si>
  <si>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</si>
  <si>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</si>
  <si>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</si>
  <si>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</si>
  <si>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</si>
  <si>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</si>
  <si>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</si>
  <si>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</si>
  <si>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</si>
  <si>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</si>
  <si>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</si>
  <si>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</si>
  <si>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</si>
  <si>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</si>
  <si>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</si>
  <si>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</si>
  <si>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</si>
  <si>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</si>
  <si>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</si>
  <si>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</si>
  <si>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</si>
  <si>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</si>
  <si>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</si>
  <si>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</si>
  <si>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</si>
  <si>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</si>
  <si>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</si>
  <si>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</si>
  <si>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</si>
  <si>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</si>
  <si>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</si>
  <si>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</si>
  <si>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</si>
  <si>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</si>
  <si>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</si>
  <si>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</si>
  <si>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</si>
  <si>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</si>
  <si>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</si>
  <si>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</si>
  <si>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</si>
  <si>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</si>
  <si>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</si>
  <si>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</si>
  <si>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</si>
  <si>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</si>
  <si>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</si>
  <si>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</si>
  <si>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</si>
  <si>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</si>
  <si>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</si>
  <si>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</si>
  <si>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</si>
  <si>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</si>
  <si>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</si>
  <si>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</si>
  <si>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</si>
  <si>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</si>
  <si>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</si>
  <si>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</si>
  <si>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</si>
  <si>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</si>
  <si>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</si>
  <si>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</si>
  <si>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</si>
  <si>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</si>
  <si>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</si>
  <si>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</si>
  <si>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</si>
  <si>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</si>
  <si>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</si>
  <si>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</si>
  <si>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</si>
  <si>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</si>
  <si>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</si>
  <si>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</si>
  <si>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</si>
  <si>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</si>
  <si>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</si>
  <si>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</si>
  <si>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</si>
  <si>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</si>
  <si>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</si>
  <si>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</si>
  <si>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</si>
  <si>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</si>
  <si>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</si>
  <si>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</si>
  <si>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</si>
  <si>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</si>
  <si>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</si>
  <si>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</si>
  <si>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</si>
  <si>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</si>
  <si>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</si>
  <si>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</si>
  <si>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</si>
  <si>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</si>
  <si>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</si>
  <si>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</si>
  <si>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</si>
  <si>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</si>
  <si>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</si>
  <si>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</si>
  <si>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</si>
  <si>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</si>
  <si>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</si>
  <si>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</si>
  <si>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</si>
  <si>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</si>
  <si>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</si>
  <si>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</si>
  <si>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</si>
  <si>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</si>
  <si>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</si>
  <si>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</si>
  <si>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</si>
  <si>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</si>
  <si>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</si>
  <si>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</si>
  <si>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</si>
  <si>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</si>
  <si>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</si>
  <si>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</si>
  <si>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</si>
  <si>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</si>
  <si>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</si>
  <si>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</si>
  <si>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</si>
  <si>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</si>
  <si>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</si>
  <si>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</si>
  <si>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</si>
  <si>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</si>
  <si>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</si>
  <si>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</si>
  <si>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</si>
  <si>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</si>
  <si>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</si>
  <si>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</si>
  <si>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</si>
  <si>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</si>
  <si>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</si>
  <si>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</si>
  <si>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</si>
  <si>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</si>
  <si>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</si>
  <si>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</si>
  <si>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</si>
  <si>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</si>
  <si>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</si>
  <si>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</si>
  <si>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</si>
  <si>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</si>
  <si>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</si>
  <si>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</si>
  <si>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</si>
  <si>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</si>
  <si>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</si>
  <si>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</si>
  <si>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</si>
  <si>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</si>
  <si>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</si>
  <si>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</si>
  <si>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</si>
  <si>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</si>
  <si>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</si>
  <si>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</si>
  <si>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</si>
  <si>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</si>
  <si>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</si>
  <si>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</si>
  <si>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</si>
  <si>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</si>
  <si>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</si>
  <si>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</si>
  <si>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</si>
  <si>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</si>
  <si>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</si>
  <si>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</si>
  <si>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</si>
  <si>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</si>
  <si>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</si>
  <si>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</si>
  <si>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</si>
  <si>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</si>
  <si>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</si>
  <si>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</si>
  <si>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</si>
  <si>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</si>
  <si>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</si>
  <si>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</si>
  <si>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</si>
  <si>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</si>
  <si>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</si>
  <si>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</si>
  <si>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</si>
  <si>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</si>
  <si>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</si>
  <si>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</si>
  <si>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</si>
  <si>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</si>
  <si>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</si>
  <si>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</si>
  <si>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</si>
  <si>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</si>
  <si>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</si>
  <si>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</si>
  <si>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</si>
  <si>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</si>
  <si>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</si>
  <si>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</si>
  <si>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</si>
  <si>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</si>
  <si>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</si>
  <si>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</si>
  <si>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</si>
  <si>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</si>
  <si>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</si>
  <si>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</si>
  <si>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</si>
  <si>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</si>
  <si>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</si>
  <si>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</si>
  <si>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</si>
  <si>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</si>
  <si>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</si>
  <si>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</si>
  <si>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</si>
  <si>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</si>
  <si>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</si>
  <si>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</si>
  <si>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</si>
  <si>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</si>
  <si>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</si>
  <si>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</si>
  <si>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</si>
  <si>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</si>
  <si>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</si>
  <si>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</si>
  <si>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</si>
  <si>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</si>
  <si>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</si>
  <si>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</si>
  <si>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</si>
  <si>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</si>
  <si>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</si>
  <si>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</si>
  <si>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</si>
  <si>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</si>
  <si>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</si>
  <si>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</si>
  <si>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</si>
  <si>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</si>
  <si>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</si>
  <si>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</si>
  <si>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</si>
  <si>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</si>
  <si>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</si>
  <si>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</si>
  <si>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</si>
  <si>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</si>
  <si>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</si>
  <si>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</si>
  <si>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</si>
  <si>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</si>
  <si>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</si>
  <si>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</si>
  <si>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</si>
  <si>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</si>
  <si>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</si>
  <si>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</si>
  <si>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</si>
  <si>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</si>
  <si>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</si>
  <si>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</si>
  <si>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</si>
  <si>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</si>
  <si>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</si>
  <si>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</si>
  <si>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</si>
  <si>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</si>
  <si>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</si>
  <si>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</si>
  <si>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</si>
  <si>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</si>
  <si>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</si>
  <si>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</si>
  <si>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</si>
  <si>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</si>
  <si>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</si>
  <si>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</si>
  <si>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</si>
  <si>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</si>
  <si>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</si>
  <si>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</si>
  <si>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</si>
  <si>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</si>
  <si>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</si>
  <si>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</si>
  <si>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</si>
  <si>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</si>
  <si>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</si>
  <si>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</si>
  <si>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</si>
  <si>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</si>
  <si>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</si>
  <si>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</si>
  <si>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</si>
  <si>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</si>
  <si>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</si>
  <si>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</si>
  <si>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</si>
  <si>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</si>
  <si>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</si>
  <si>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</si>
  <si>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</si>
  <si>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</si>
  <si>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</si>
  <si>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</si>
  <si>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</si>
  <si>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</si>
  <si>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</si>
  <si>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</si>
  <si>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</si>
  <si>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</si>
  <si>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</si>
  <si>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</si>
  <si>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</si>
  <si>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</si>
  <si>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</si>
  <si>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</si>
  <si>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</si>
  <si>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</si>
  <si>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</si>
  <si>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</si>
  <si>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</si>
  <si>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</si>
  <si>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</si>
  <si>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</si>
  <si>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</si>
  <si>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</si>
  <si>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</si>
  <si>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</si>
  <si>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</si>
  <si>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</si>
  <si>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</si>
  <si>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</si>
  <si>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</si>
  <si>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</si>
  <si>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</si>
  <si>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</si>
  <si>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</si>
  <si>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</si>
  <si>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</si>
  <si>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</si>
  <si>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</si>
  <si>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</si>
  <si>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</si>
  <si>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</si>
  <si>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</si>
  <si>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</si>
  <si>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</si>
  <si>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</si>
  <si>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</si>
  <si>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</si>
  <si>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</si>
  <si>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</si>
  <si>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</si>
  <si>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</si>
  <si>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</si>
  <si>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</si>
  <si>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</si>
  <si>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</si>
  <si>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</si>
  <si>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</si>
  <si>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</si>
  <si>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</si>
  <si>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</si>
  <si>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</si>
  <si>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</si>
  <si>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</si>
  <si>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</si>
  <si>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</si>
  <si>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</si>
  <si>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</si>
  <si>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</si>
  <si>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</si>
  <si>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</si>
  <si>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</si>
  <si>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</si>
  <si>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</si>
  <si>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</si>
  <si>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</si>
  <si>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</si>
  <si>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</si>
  <si>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</si>
  <si>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</si>
  <si>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</si>
  <si>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</si>
  <si>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</si>
  <si>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</si>
  <si>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</si>
  <si>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</si>
  <si>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</si>
  <si>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</si>
  <si>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</si>
  <si>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</si>
  <si>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</si>
  <si>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</si>
  <si>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</si>
  <si>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</si>
  <si>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</si>
  <si>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</si>
  <si>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</si>
  <si>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</si>
  <si>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</si>
  <si>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</si>
  <si>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</si>
  <si>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</si>
  <si>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</si>
  <si>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</si>
  <si>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</si>
  <si>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</si>
  <si>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</si>
  <si>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</si>
  <si>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</si>
  <si>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</si>
  <si>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</si>
  <si>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</si>
  <si>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</si>
  <si>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</si>
  <si>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</si>
  <si>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</si>
  <si>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</si>
  <si>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</si>
  <si>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</si>
  <si>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</si>
  <si>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</si>
  <si>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</si>
  <si>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</si>
  <si>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</si>
  <si>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</si>
  <si>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</si>
  <si>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</si>
  <si>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</si>
  <si>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</si>
  <si>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</si>
  <si>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</si>
  <si>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</si>
  <si>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</si>
  <si>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</si>
  <si>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</si>
  <si>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</si>
  <si>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</si>
  <si>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</si>
  <si>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</si>
  <si>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</si>
  <si>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</si>
  <si>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</si>
  <si>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</si>
  <si>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</si>
  <si>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</si>
  <si>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</si>
  <si>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</si>
  <si>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</si>
  <si>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</si>
  <si>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</si>
  <si>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</si>
  <si>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</si>
  <si>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</si>
  <si>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</si>
  <si>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</si>
  <si>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</si>
  <si>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</si>
  <si>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</si>
  <si>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</si>
  <si>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</si>
  <si>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</si>
  <si>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</si>
  <si>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</si>
  <si>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</si>
  <si>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</si>
  <si>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</si>
  <si>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</si>
  <si>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</si>
  <si>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</si>
  <si>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</si>
  <si>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</si>
  <si>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</si>
  <si>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</si>
  <si>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</si>
  <si>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</si>
  <si>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</si>
  <si>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</si>
  <si>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</si>
  <si>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</si>
  <si>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</si>
  <si>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</si>
  <si>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</si>
  <si>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</si>
  <si>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</si>
  <si>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</si>
  <si>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</si>
  <si>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</si>
  <si>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</si>
  <si>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</si>
  <si>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</si>
  <si>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</si>
  <si>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</si>
  <si>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</si>
  <si>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</si>
  <si>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</si>
  <si>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</si>
  <si>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</si>
  <si>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</si>
  <si>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</si>
  <si>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</si>
  <si>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</si>
  <si>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</si>
  <si>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</si>
  <si>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</si>
  <si>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</si>
  <si>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</si>
  <si>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</si>
  <si>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</si>
  <si>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</si>
  <si>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</si>
  <si>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</si>
  <si>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</si>
  <si>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</si>
  <si>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</si>
  <si>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</si>
  <si>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</si>
  <si>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</si>
  <si>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</si>
  <si>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</si>
  <si>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</si>
  <si>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</si>
  <si>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</si>
  <si>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</si>
  <si>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</si>
  <si>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</si>
  <si>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</si>
  <si>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</si>
  <si>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</si>
  <si>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</si>
  <si>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</si>
  <si>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</si>
  <si>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</si>
  <si>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</si>
  <si>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</si>
  <si>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</si>
  <si>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</si>
  <si>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</si>
  <si>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</si>
  <si>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</si>
  <si>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</si>
  <si>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</si>
  <si>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</si>
  <si>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</si>
  <si>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</si>
  <si>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</si>
  <si>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</si>
  <si>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</si>
  <si>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</si>
  <si>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</si>
  <si>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</si>
  <si>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</si>
  <si>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</si>
  <si>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</si>
  <si>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</si>
  <si>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</si>
  <si>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</si>
  <si>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</si>
  <si>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</si>
  <si>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</si>
  <si>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</si>
  <si>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</si>
  <si>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</si>
  <si>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</si>
  <si>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</si>
  <si>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</si>
  <si>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</si>
  <si>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</si>
  <si>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</si>
  <si>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</si>
  <si>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</si>
  <si>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</si>
  <si>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</si>
  <si>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</si>
  <si>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</si>
  <si>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</si>
  <si>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</si>
  <si>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</si>
  <si>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</si>
  <si>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</si>
  <si>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</si>
  <si>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</si>
  <si>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</si>
  <si>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</si>
  <si>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</si>
  <si>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</si>
  <si>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</si>
  <si>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</si>
  <si>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</si>
  <si>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</si>
  <si>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</si>
  <si>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</si>
  <si>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</si>
  <si>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</si>
  <si>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</si>
  <si>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</si>
  <si>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</si>
  <si>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</si>
  <si>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</si>
  <si>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</si>
  <si>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</si>
  <si>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</si>
  <si>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</si>
  <si>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</si>
  <si>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</si>
  <si>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</si>
  <si>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</si>
  <si>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</si>
  <si>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</si>
  <si>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</si>
  <si>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</si>
  <si>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</si>
  <si>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</si>
  <si>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</si>
  <si>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</si>
  <si>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</si>
  <si>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</si>
  <si>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</si>
  <si>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</si>
  <si>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</si>
  <si>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</si>
  <si>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</si>
  <si>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</si>
  <si>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</si>
  <si>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</si>
  <si>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</si>
  <si>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</si>
  <si>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</si>
  <si>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</si>
  <si>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</si>
  <si>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</si>
  <si>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</si>
  <si>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</si>
  <si>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</si>
  <si>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</si>
  <si>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</si>
  <si>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</si>
  <si>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</si>
  <si>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</si>
  <si>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</si>
  <si>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</si>
  <si>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</si>
  <si>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</si>
  <si>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</si>
  <si>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</si>
  <si>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</si>
  <si>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</si>
  <si>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</si>
  <si>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</si>
  <si>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</si>
  <si>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</si>
  <si>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</si>
  <si>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</si>
  <si>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</si>
  <si>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</si>
  <si>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</si>
  <si>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</si>
  <si>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</si>
  <si>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</si>
  <si>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</si>
  <si>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</si>
  <si>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</si>
  <si>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</si>
  <si>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</si>
  <si>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</si>
  <si>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</si>
  <si>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</si>
  <si>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</si>
  <si>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</si>
  <si>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</si>
  <si>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</si>
  <si>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</si>
  <si>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</si>
  <si>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</si>
  <si>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</si>
  <si>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</si>
  <si>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</si>
  <si>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</si>
  <si>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</si>
  <si>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</si>
  <si>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</si>
  <si>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</si>
  <si>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</si>
  <si>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</si>
  <si>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</si>
  <si>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</si>
  <si>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</si>
  <si>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</si>
  <si>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</si>
  <si>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</si>
  <si>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</si>
  <si>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</si>
  <si>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</si>
  <si>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</si>
  <si>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</si>
  <si>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</si>
  <si>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</si>
  <si>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</si>
  <si>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</si>
  <si>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</si>
  <si>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</si>
  <si>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</si>
  <si>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</si>
  <si>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</si>
  <si>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</si>
  <si>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</si>
  <si>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</si>
  <si>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</si>
  <si>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</si>
  <si>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</si>
  <si>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</si>
  <si>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</si>
  <si>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</si>
  <si>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</si>
  <si>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</si>
  <si>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</si>
  <si>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</si>
  <si>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</si>
  <si>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</si>
  <si>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</si>
  <si>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</si>
  <si>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</si>
  <si>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</si>
  <si>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</si>
  <si>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</si>
  <si>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</si>
  <si>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</si>
  <si>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</si>
  <si>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</si>
  <si>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</si>
  <si>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</si>
  <si>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</si>
  <si>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</si>
  <si>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</si>
  <si>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</si>
  <si>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</si>
  <si>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</si>
  <si>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</si>
  <si>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</si>
  <si>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</si>
  <si>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</si>
  <si>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</si>
  <si>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</si>
  <si>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</si>
  <si>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</si>
  <si>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</si>
  <si>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</si>
  <si>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</si>
  <si>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</si>
  <si>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</si>
  <si>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</si>
  <si>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</si>
  <si>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</si>
  <si>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</si>
  <si>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</si>
  <si>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</si>
  <si>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</si>
  <si>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</si>
  <si>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</si>
  <si>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</si>
  <si>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</si>
  <si>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</si>
  <si>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</si>
  <si>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</si>
  <si>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</si>
  <si>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</si>
  <si>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</si>
  <si>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</si>
  <si>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</si>
  <si>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</si>
  <si>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</si>
  <si>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</si>
  <si>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</si>
  <si>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</si>
  <si>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</si>
  <si>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</si>
  <si>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</si>
  <si>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</si>
  <si>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</si>
  <si>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</si>
  <si>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</si>
  <si>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</si>
  <si>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</si>
  <si>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</si>
  <si>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</si>
  <si>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</si>
  <si>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</si>
  <si>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</si>
  <si>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</si>
  <si>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</si>
  <si>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</si>
  <si>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</si>
  <si>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</si>
  <si>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</si>
  <si>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</si>
  <si>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</si>
  <si>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</si>
  <si>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</si>
  <si>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</si>
  <si>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</si>
  <si>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</si>
  <si>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</si>
  <si>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</si>
  <si>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</si>
  <si>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</si>
  <si>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</si>
  <si>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</si>
  <si>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</si>
  <si>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</si>
  <si>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</si>
  <si>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</si>
  <si>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</si>
  <si>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</si>
  <si>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</si>
  <si>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</si>
  <si>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</si>
  <si>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</si>
  <si>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</si>
  <si>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</si>
  <si>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</si>
  <si>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</si>
  <si>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</si>
  <si>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</si>
  <si>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</si>
  <si>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</si>
  <si>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</si>
  <si>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</si>
  <si>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</si>
  <si>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</si>
  <si>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</si>
  <si>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</si>
  <si>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</si>
  <si>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</si>
  <si>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</si>
  <si>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</si>
  <si>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</si>
  <si>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</si>
  <si>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</si>
  <si>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</si>
  <si>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</si>
  <si>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</si>
  <si>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</si>
  <si>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</si>
  <si>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</si>
  <si>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</si>
  <si>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</si>
  <si>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</si>
  <si>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</si>
  <si>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</si>
  <si>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</si>
  <si>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</si>
  <si>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</si>
  <si>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</si>
  <si>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</si>
  <si>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</si>
  <si>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</si>
  <si>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</si>
  <si>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</si>
  <si>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</si>
  <si>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</si>
  <si>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</si>
  <si>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</si>
  <si>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</si>
  <si>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</si>
  <si>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</si>
  <si>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</si>
  <si>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</si>
  <si>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</si>
  <si>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</si>
  <si>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</si>
  <si>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</si>
  <si>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</si>
  <si>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</si>
  <si>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</si>
  <si>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</si>
  <si>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</si>
  <si>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</si>
  <si>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</si>
  <si>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</si>
  <si>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</si>
  <si>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</si>
  <si>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</si>
  <si>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</si>
  <si>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</si>
  <si>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</si>
  <si>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</si>
  <si>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</si>
  <si>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</si>
  <si>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</si>
  <si>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</si>
  <si>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</si>
  <si>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</si>
  <si>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</si>
  <si>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</si>
  <si>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</si>
  <si>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</si>
  <si>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</si>
  <si>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</si>
  <si>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</si>
  <si>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</si>
  <si>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</si>
  <si>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</si>
  <si>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</si>
  <si>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</si>
  <si>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</si>
  <si>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</si>
  <si>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</si>
  <si>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</si>
  <si>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</si>
  <si>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</si>
  <si>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</si>
  <si>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</si>
  <si>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</si>
  <si>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</si>
  <si>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</si>
  <si>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</si>
  <si>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</si>
  <si>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</si>
  <si>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</si>
  <si>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</si>
  <si>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</si>
  <si>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</si>
  <si>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</si>
  <si>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</si>
  <si>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</si>
  <si>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</si>
  <si>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</si>
  <si>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</si>
  <si>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</si>
  <si>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</si>
  <si>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</si>
  <si>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</si>
  <si>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</si>
  <si>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</si>
  <si>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</si>
  <si>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</si>
  <si>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</si>
  <si>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</si>
  <si>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</si>
  <si>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</si>
  <si>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</si>
  <si>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</si>
  <si>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</si>
  <si>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</si>
  <si>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</si>
  <si>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</si>
  <si>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</si>
  <si>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</si>
  <si>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</si>
  <si>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</si>
  <si>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</si>
  <si>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</si>
  <si>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</si>
  <si>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</si>
  <si>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</si>
  <si>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</si>
  <si>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</si>
  <si>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</si>
  <si>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</si>
  <si>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</si>
  <si>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</si>
  <si>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</si>
  <si>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</si>
  <si>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</si>
  <si>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</si>
  <si>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</si>
  <si>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</si>
  <si>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</si>
  <si>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</si>
  <si>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</si>
  <si>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</si>
  <si>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</si>
  <si>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</si>
  <si>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</si>
  <si>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</si>
  <si>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</si>
  <si>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</si>
  <si>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</si>
  <si>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</si>
  <si>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</si>
  <si>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</si>
  <si>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</si>
  <si>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</si>
  <si>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</si>
  <si>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</si>
  <si>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</si>
  <si>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</si>
  <si>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</si>
  <si>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</si>
  <si>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</si>
  <si>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</si>
  <si>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</si>
  <si>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</si>
  <si>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</si>
  <si>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</si>
  <si>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</si>
  <si>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</si>
  <si>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</si>
  <si>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</si>
  <si>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</si>
  <si>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</si>
  <si>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</si>
  <si>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</si>
  <si>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</si>
  <si>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</si>
  <si>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</si>
  <si>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</si>
  <si>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</si>
  <si>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</si>
  <si>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</si>
  <si>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</si>
  <si>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</si>
  <si>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</si>
  <si>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</si>
  <si>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</si>
  <si>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</si>
  <si>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</si>
  <si>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</si>
  <si>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</si>
  <si>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</si>
  <si>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</si>
  <si>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</si>
  <si>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</si>
  <si>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</si>
  <si>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</si>
  <si>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</si>
  <si>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</si>
  <si>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</si>
  <si>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</si>
  <si>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</si>
  <si>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</si>
  <si>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</si>
  <si>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</si>
  <si>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</si>
  <si>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</si>
  <si>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</si>
  <si>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</si>
  <si>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</si>
  <si>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</si>
  <si>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</si>
  <si>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</si>
  <si>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</si>
  <si>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</si>
  <si>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</si>
  <si>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</si>
  <si>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</si>
  <si>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</si>
  <si>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</si>
  <si>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</si>
  <si>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</si>
  <si>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</si>
  <si>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</si>
  <si>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</si>
  <si>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</si>
  <si>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</si>
  <si>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</si>
  <si>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</si>
  <si>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</si>
  <si>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</si>
  <si>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</si>
  <si>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</si>
  <si>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</si>
  <si>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</si>
  <si>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</si>
  <si>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</si>
  <si>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</si>
  <si>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</si>
  <si>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</si>
  <si>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</si>
  <si>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</si>
  <si>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</si>
  <si>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</si>
  <si>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</si>
  <si>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</si>
  <si>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</si>
  <si>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</si>
  <si>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</si>
  <si>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</si>
  <si>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</si>
  <si>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</si>
  <si>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</si>
  <si>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</si>
  <si>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</si>
  <si>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</si>
  <si>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</si>
  <si>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</si>
  <si>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</si>
  <si>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</si>
  <si>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</si>
  <si>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</si>
  <si>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</si>
  <si>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</si>
  <si>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</si>
  <si>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</si>
  <si>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</si>
  <si>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</si>
  <si>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</si>
  <si>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</si>
  <si>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</si>
  <si>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</si>
  <si>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</si>
  <si>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</si>
  <si>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</si>
  <si>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</si>
  <si>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</si>
  <si>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</si>
  <si>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</si>
  <si>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</si>
  <si>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</si>
  <si>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</si>
  <si>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</si>
  <si>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</si>
  <si>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</si>
  <si>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</si>
  <si>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</si>
  <si>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</si>
  <si>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</si>
  <si>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</si>
  <si>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</si>
  <si>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</si>
  <si>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</si>
  <si>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</si>
  <si>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</si>
  <si>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</si>
  <si>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</si>
  <si>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</si>
  <si>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</si>
  <si>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</si>
  <si>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</si>
  <si>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</si>
  <si>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</si>
  <si>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</si>
  <si>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</si>
  <si>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</si>
  <si>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</si>
  <si>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</si>
  <si>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</si>
  <si>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</si>
  <si>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</si>
  <si>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</si>
  <si>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</si>
  <si>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</si>
  <si>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</si>
  <si>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</si>
  <si>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</si>
  <si>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</si>
  <si>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</si>
  <si>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</si>
  <si>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</si>
  <si>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</si>
  <si>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</si>
  <si>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</si>
  <si>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</si>
  <si>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</si>
  <si>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</si>
  <si>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</si>
  <si>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</si>
  <si>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</si>
  <si>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</si>
  <si>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</si>
  <si>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</si>
  <si>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</si>
  <si>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</si>
  <si>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</si>
  <si>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</si>
  <si>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</si>
  <si>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</si>
  <si>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</si>
  <si>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</si>
  <si>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</si>
  <si>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</si>
  <si>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</si>
  <si>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</si>
  <si>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</si>
  <si>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</si>
  <si>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</si>
  <si>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</si>
  <si>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</si>
  <si>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</si>
  <si>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</si>
  <si>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</si>
  <si>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</si>
  <si>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</si>
  <si>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</si>
  <si>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</si>
  <si>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</si>
  <si>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</si>
  <si>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</si>
  <si>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</si>
  <si>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</si>
  <si>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</si>
  <si>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</si>
  <si>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</si>
  <si>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</si>
  <si>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</si>
  <si>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</si>
  <si>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</si>
  <si>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</si>
  <si>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</si>
  <si>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</si>
  <si>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</si>
  <si>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</si>
  <si>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</si>
  <si>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</si>
  <si>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</si>
  <si>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</si>
  <si>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</si>
  <si>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</si>
  <si>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</si>
  <si>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</si>
  <si>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</si>
  <si>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</si>
  <si>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</si>
  <si>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</si>
  <si>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</si>
  <si>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</si>
  <si>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</si>
  <si>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</si>
  <si>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</si>
  <si>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</si>
  <si>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</si>
  <si>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</si>
  <si>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</si>
  <si>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</si>
  <si>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</si>
  <si>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</si>
  <si>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</si>
  <si>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</si>
  <si>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</si>
  <si>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</si>
  <si>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</si>
  <si>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</si>
  <si>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</si>
  <si>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</si>
  <si>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</si>
  <si>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</si>
  <si>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</si>
  <si>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</si>
  <si>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</si>
  <si>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</si>
  <si>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</si>
  <si>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</si>
  <si>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</si>
  <si>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</si>
  <si>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</si>
  <si>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</si>
  <si>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</si>
  <si>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</si>
  <si>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</si>
  <si>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</si>
  <si>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</si>
  <si>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</si>
  <si>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</si>
  <si>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</si>
  <si>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</si>
  <si>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</si>
  <si>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</si>
  <si>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</si>
  <si>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</si>
  <si>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</si>
  <si>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</si>
  <si>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</si>
  <si>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</si>
  <si>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</si>
  <si>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</si>
  <si>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</si>
  <si>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</si>
  <si>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</si>
  <si>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</si>
  <si>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</si>
  <si>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</si>
  <si>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</si>
  <si>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</si>
  <si>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</si>
  <si>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</si>
  <si>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</si>
  <si>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</si>
  <si>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</si>
  <si>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</si>
  <si>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</si>
  <si>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</si>
  <si>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</si>
  <si>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</si>
  <si>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</si>
  <si>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</si>
  <si>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</si>
  <si>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</si>
  <si>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</si>
  <si>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</si>
  <si>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</si>
  <si>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</si>
  <si>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</si>
  <si>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</si>
  <si>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</si>
  <si>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</si>
  <si>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</si>
  <si>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</si>
  <si>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</si>
  <si>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</si>
  <si>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</si>
  <si>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</si>
  <si>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</si>
  <si>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</si>
  <si>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</si>
  <si>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</si>
  <si>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</si>
  <si>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</si>
  <si>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</si>
  <si>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</si>
  <si>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</si>
  <si>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</si>
  <si>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</si>
  <si>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</si>
  <si>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</si>
  <si>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</si>
  <si>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</si>
  <si>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</si>
  <si>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</si>
  <si>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</si>
  <si>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</si>
  <si>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</si>
  <si>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</si>
  <si>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</si>
  <si>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</si>
  <si>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</si>
  <si>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</si>
  <si>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</si>
  <si>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</si>
  <si>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</si>
  <si>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</si>
  <si>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</si>
  <si>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</si>
  <si>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</si>
  <si>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</si>
  <si>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</si>
  <si>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</si>
  <si>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</si>
  <si>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</si>
  <si>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</si>
  <si>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</si>
  <si>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</si>
  <si>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</si>
  <si>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</si>
  <si>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</si>
  <si>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</si>
  <si>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</si>
  <si>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</si>
  <si>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</si>
  <si>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</si>
  <si>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</si>
  <si>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</si>
  <si>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</si>
  <si>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</si>
  <si>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</si>
  <si>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</si>
  <si>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</si>
  <si>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</si>
  <si>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</si>
  <si>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</si>
  <si>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</si>
  <si>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</si>
  <si>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</si>
  <si>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</si>
  <si>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</si>
  <si>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</si>
  <si>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</si>
  <si>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</si>
  <si>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</si>
  <si>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</si>
  <si>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</si>
  <si>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</si>
  <si>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</si>
  <si>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</si>
  <si>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</si>
  <si>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</si>
  <si>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</si>
  <si>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</si>
  <si>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</si>
  <si>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</si>
  <si>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</si>
  <si>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</si>
  <si>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</si>
  <si>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</si>
  <si>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</si>
  <si>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</si>
  <si>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</si>
  <si>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</si>
  <si>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</si>
  <si>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</si>
  <si>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</si>
  <si>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</si>
  <si>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</si>
  <si>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</si>
  <si>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</si>
  <si>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</si>
  <si>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</si>
  <si>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</si>
  <si>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</si>
  <si>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</si>
  <si>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</si>
  <si>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</si>
  <si>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</si>
  <si>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</si>
  <si>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</si>
  <si>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</si>
  <si>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</si>
  <si>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</si>
  <si>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</si>
  <si>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</si>
  <si>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</si>
  <si>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</si>
  <si>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</si>
  <si>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</si>
  <si>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</si>
  <si>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</si>
  <si>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</si>
  <si>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</si>
  <si>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</si>
  <si>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</si>
  <si>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</si>
  <si>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</si>
  <si>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</si>
  <si>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</si>
  <si>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</si>
  <si>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</si>
  <si>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</si>
  <si>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</si>
  <si>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</si>
  <si>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</si>
  <si>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</si>
  <si>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</si>
  <si>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</si>
  <si>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</si>
  <si>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</si>
  <si>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</si>
  <si>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</si>
  <si>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</si>
  <si>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</si>
  <si>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</si>
  <si>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</si>
  <si>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</si>
  <si>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</si>
  <si>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</si>
  <si>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</si>
  <si>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</si>
  <si>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</si>
  <si>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</si>
  <si>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</si>
  <si>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</si>
  <si>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</si>
  <si>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</si>
  <si>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</si>
  <si>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</si>
  <si>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</si>
  <si>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</si>
  <si>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</si>
  <si>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</si>
  <si>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</si>
  <si>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</si>
  <si>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</si>
  <si>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</si>
  <si>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</si>
  <si>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</si>
  <si>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</si>
  <si>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</si>
  <si>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</si>
  <si>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</si>
  <si>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</si>
  <si>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</si>
  <si>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</si>
  <si>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</si>
  <si>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</si>
  <si>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</si>
  <si>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</si>
  <si>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</si>
  <si>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</si>
  <si>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</si>
  <si>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</si>
  <si>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</si>
  <si>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</si>
  <si>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</si>
  <si>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</si>
  <si>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</si>
  <si>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</si>
  <si>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</si>
  <si>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</si>
  <si>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</si>
  <si>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</si>
  <si>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</si>
  <si>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</si>
  <si>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</si>
  <si>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</si>
  <si>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</si>
  <si>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</si>
  <si>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</si>
  <si>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</si>
  <si>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</si>
  <si>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</si>
  <si>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</si>
  <si>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</si>
  <si>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</si>
  <si>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</si>
  <si>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</si>
  <si>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</si>
  <si>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</si>
  <si>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</si>
  <si>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</si>
  <si>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</si>
  <si>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</si>
  <si>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</si>
  <si>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</si>
  <si>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</si>
  <si>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</si>
  <si>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</si>
  <si>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</si>
  <si>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</si>
  <si>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</si>
  <si>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</si>
  <si>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</si>
  <si>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</si>
  <si>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</si>
  <si>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</si>
  <si>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</si>
  <si>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</si>
  <si>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</si>
  <si>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</si>
  <si>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</si>
  <si>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</si>
  <si>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</si>
  <si>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</si>
  <si>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</si>
  <si>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</si>
  <si>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</si>
  <si>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</si>
  <si>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</si>
  <si>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</si>
  <si>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</si>
  <si>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</si>
  <si>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</si>
  <si>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</si>
  <si>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</si>
  <si>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</si>
  <si>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</si>
  <si>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</si>
  <si>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</si>
  <si>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</si>
  <si>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</si>
  <si>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</si>
  <si>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</si>
  <si>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</si>
  <si>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</si>
  <si>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</si>
  <si>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</si>
  <si>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</si>
  <si>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</si>
  <si>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</si>
  <si>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</si>
  <si>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</si>
  <si>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</si>
  <si>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</si>
  <si>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</si>
  <si>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</si>
  <si>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</si>
  <si>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</si>
  <si>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</si>
  <si>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</si>
  <si>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</si>
  <si>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</si>
  <si>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</si>
  <si>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</si>
  <si>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</si>
  <si>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</si>
  <si>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</si>
  <si>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</si>
  <si>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</si>
  <si>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</si>
  <si>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</si>
  <si>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</si>
  <si>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</si>
  <si>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</si>
  <si>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</si>
  <si>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</si>
  <si>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</si>
  <si>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</si>
  <si>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</si>
  <si>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</si>
  <si>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</si>
  <si>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</si>
  <si>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</si>
  <si>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</si>
  <si>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</si>
  <si>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</si>
  <si>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</si>
  <si>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</si>
  <si>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</si>
  <si>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</si>
  <si>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</si>
  <si>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</si>
  <si>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</si>
  <si>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</si>
  <si>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</si>
  <si>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</si>
  <si>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</si>
  <si>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</si>
  <si>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</si>
  <si>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</si>
  <si>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</si>
  <si>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</si>
  <si>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</si>
  <si>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</si>
  <si>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</si>
  <si>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</si>
  <si>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</si>
  <si>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</si>
  <si>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</si>
  <si>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</si>
  <si>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</si>
  <si>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</si>
  <si>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</si>
  <si>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</si>
  <si>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</si>
  <si>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</si>
  <si>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</si>
  <si>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</si>
  <si>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</si>
  <si>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</si>
  <si>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</si>
  <si>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</si>
  <si>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</si>
  <si>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</si>
  <si>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</si>
  <si>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</si>
  <si>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</si>
  <si>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</si>
  <si>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</si>
  <si>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</si>
  <si>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</si>
  <si>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</si>
  <si>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</si>
  <si>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</si>
  <si>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</si>
  <si>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</si>
  <si>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</si>
  <si>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</si>
  <si>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</si>
  <si>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</si>
  <si>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</si>
  <si>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</si>
  <si>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</si>
  <si>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</si>
  <si>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</si>
  <si>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</si>
  <si>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</si>
  <si>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</si>
  <si>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</si>
  <si>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</si>
  <si>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</si>
  <si>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</si>
  <si>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</si>
  <si>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</si>
  <si>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</si>
  <si>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</si>
  <si>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</si>
  <si>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</si>
  <si>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</si>
  <si>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</si>
  <si>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</si>
  <si>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</si>
  <si>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</si>
  <si>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</si>
  <si>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</si>
  <si>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</si>
  <si>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</si>
  <si>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</si>
  <si>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</si>
  <si>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</si>
  <si>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</si>
  <si>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</si>
  <si>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</si>
  <si>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</si>
  <si>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</si>
  <si>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</si>
  <si>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</si>
  <si>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</si>
  <si>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</si>
  <si>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</si>
  <si>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</si>
  <si>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</si>
  <si>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</si>
  <si>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</si>
  <si>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</si>
  <si>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</si>
  <si>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</si>
  <si>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</si>
  <si>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</si>
  <si>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</si>
  <si>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</si>
  <si>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</si>
  <si>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</si>
  <si>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</si>
  <si>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</si>
  <si>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</si>
  <si>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</si>
  <si>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</si>
  <si>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</si>
  <si>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</si>
  <si>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</si>
  <si>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</si>
  <si>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</si>
  <si>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</si>
  <si>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</si>
  <si>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</si>
  <si>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</si>
  <si>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</si>
  <si>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</si>
  <si>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</si>
  <si>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</si>
  <si>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</si>
  <si>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</si>
  <si>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</si>
  <si>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</si>
  <si>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</si>
  <si>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</si>
  <si>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</si>
  <si>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</si>
  <si>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</si>
  <si>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</si>
  <si>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</si>
  <si>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</si>
  <si>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</si>
  <si>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</si>
  <si>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</si>
  <si>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</si>
  <si>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</si>
  <si>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</si>
  <si>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</si>
  <si>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</si>
  <si>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</si>
  <si>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</si>
  <si>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</si>
  <si>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</si>
  <si>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</si>
  <si>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</si>
  <si>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</si>
  <si>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</si>
  <si>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</si>
  <si>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</si>
  <si>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</si>
  <si>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</si>
  <si>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</si>
  <si>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</si>
  <si>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</si>
  <si>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</si>
  <si>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</si>
  <si>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</si>
  <si>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</si>
  <si>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</si>
  <si>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</si>
  <si>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</si>
  <si>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</si>
  <si>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</si>
  <si>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</si>
  <si>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</si>
  <si>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</si>
  <si>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</si>
  <si>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</si>
  <si>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</si>
  <si>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</si>
  <si>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</si>
  <si>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</si>
  <si>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</si>
  <si>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</si>
  <si>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</si>
  <si>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</si>
  <si>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</si>
  <si>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</si>
  <si>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</si>
  <si>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</si>
  <si>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</si>
  <si>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</si>
  <si>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</si>
  <si>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</si>
  <si>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</si>
  <si>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</si>
  <si>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</si>
  <si>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</si>
  <si>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</si>
  <si>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</si>
  <si>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</si>
  <si>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</si>
  <si>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</si>
  <si>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</si>
  <si>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</si>
  <si>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</si>
  <si>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</si>
  <si>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</si>
  <si>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</si>
  <si>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</si>
  <si>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</si>
  <si>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</si>
  <si>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</si>
  <si>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</si>
  <si>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</si>
  <si>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</si>
  <si>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</si>
  <si>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</si>
  <si>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</si>
  <si>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</si>
  <si>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</si>
  <si>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</si>
  <si>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</si>
  <si>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</si>
  <si>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</si>
  <si>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</si>
  <si>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</si>
  <si>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</si>
  <si>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</si>
  <si>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</si>
  <si>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</si>
  <si>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</si>
  <si>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</si>
  <si>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</si>
  <si>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</si>
  <si>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</si>
  <si>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</si>
  <si>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</si>
  <si>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</si>
  <si>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</si>
  <si>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</si>
  <si>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</si>
  <si>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</si>
  <si>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</si>
  <si>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</si>
  <si>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</si>
  <si>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</si>
  <si>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</si>
  <si>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</si>
  <si>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</si>
  <si>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</si>
  <si>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</si>
  <si>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</si>
  <si>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</si>
  <si>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</si>
  <si>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</si>
  <si>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</si>
  <si>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</si>
  <si>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</si>
  <si>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</si>
  <si>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</si>
  <si>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</si>
  <si>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</si>
  <si>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</si>
  <si>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</si>
  <si>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</si>
  <si>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</si>
  <si>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</si>
  <si>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</si>
  <si>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</si>
  <si>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</si>
  <si>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</si>
  <si>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</si>
  <si>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</si>
  <si>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</si>
  <si>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</si>
  <si>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</si>
  <si>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</si>
  <si>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</si>
  <si>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</si>
  <si>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</si>
  <si>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</si>
  <si>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</si>
  <si>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</si>
  <si>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</si>
  <si>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</si>
  <si>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</si>
  <si>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</si>
  <si>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</si>
  <si>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</si>
  <si>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</si>
  <si>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</si>
  <si>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</si>
  <si>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</si>
  <si>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</si>
  <si>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</si>
  <si>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</si>
  <si>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</si>
  <si>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</si>
  <si>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</si>
  <si>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</si>
  <si>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</si>
  <si>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</si>
  <si>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</si>
  <si>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</si>
  <si>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</si>
  <si>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</si>
  <si>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</si>
  <si>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</si>
  <si>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</si>
  <si>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</si>
  <si>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</si>
  <si>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</si>
  <si>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</si>
  <si>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</si>
  <si>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</si>
  <si>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</si>
  <si>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</si>
  <si>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</si>
  <si>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</si>
  <si>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</si>
  <si>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</si>
  <si>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</si>
  <si>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</si>
  <si>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</si>
  <si>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</si>
  <si>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</si>
  <si>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</si>
  <si>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</si>
  <si>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</si>
  <si>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</si>
  <si>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</si>
  <si>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</si>
  <si>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</si>
  <si>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</si>
  <si>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</si>
  <si>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</si>
  <si>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</si>
  <si>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</si>
  <si>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</si>
  <si>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</si>
  <si>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</si>
  <si>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</si>
  <si>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</si>
  <si>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</si>
  <si>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</si>
  <si>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</si>
  <si>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</si>
  <si>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</si>
  <si>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</si>
  <si>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</si>
  <si>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</si>
  <si>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</si>
  <si>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</si>
  <si>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</si>
  <si>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</si>
  <si>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</si>
  <si>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</si>
  <si>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</si>
  <si>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</si>
  <si>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</si>
  <si>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</si>
  <si>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</si>
  <si>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</si>
  <si>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</si>
  <si>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</si>
  <si>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</si>
  <si>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</si>
  <si>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</si>
  <si>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</si>
  <si>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</si>
  <si>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</si>
  <si>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</si>
  <si>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</si>
  <si>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</si>
  <si>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</si>
  <si>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</si>
  <si>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</si>
  <si>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</si>
  <si>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</si>
  <si>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</si>
  <si>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</si>
  <si>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</si>
  <si>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</si>
  <si>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</si>
  <si>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</si>
  <si>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</si>
  <si>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</si>
  <si>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</si>
  <si>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</si>
  <si>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</si>
  <si>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</si>
  <si>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</si>
  <si>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</si>
  <si>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</si>
  <si>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</si>
  <si>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</si>
  <si>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</si>
  <si>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</si>
  <si>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</si>
  <si>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</si>
  <si>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</si>
  <si>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</si>
  <si>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</si>
  <si>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</si>
  <si>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</si>
  <si>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</si>
  <si>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</si>
  <si>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</si>
  <si>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</si>
  <si>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</si>
  <si>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</si>
  <si>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</si>
  <si>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</si>
  <si>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</si>
  <si>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</si>
  <si>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</si>
  <si>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</si>
  <si>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</si>
  <si>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</si>
  <si>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</si>
  <si>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</si>
  <si>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</si>
  <si>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</si>
  <si>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</si>
  <si>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</si>
  <si>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</si>
  <si>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</si>
  <si>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</si>
  <si>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</si>
  <si>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</si>
  <si>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</si>
  <si>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</si>
  <si>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</si>
  <si>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</si>
  <si>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</si>
  <si>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</si>
  <si>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</si>
  <si>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</si>
  <si>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</si>
  <si>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</si>
  <si>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</si>
  <si>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</si>
  <si>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</si>
  <si>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</si>
  <si>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</si>
  <si>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</si>
  <si>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</si>
  <si>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</si>
  <si>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</si>
  <si>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</si>
  <si>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</si>
  <si>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</si>
  <si>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</si>
  <si>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</si>
  <si>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</si>
  <si>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</si>
  <si>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</si>
  <si>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</si>
  <si>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</si>
  <si>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</si>
  <si>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</si>
  <si>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</si>
  <si>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</si>
  <si>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</si>
  <si>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</si>
  <si>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</si>
  <si>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</si>
  <si>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</si>
  <si>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</si>
  <si>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</si>
  <si>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</si>
  <si>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</si>
  <si>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</si>
  <si>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</si>
  <si>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</si>
  <si>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</si>
  <si>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</si>
  <si>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</si>
  <si>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</si>
  <si>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</si>
  <si>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</si>
  <si>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</si>
  <si>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</si>
  <si>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</si>
  <si>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</si>
  <si>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</si>
  <si>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</si>
  <si>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</si>
  <si>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</si>
  <si>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</si>
  <si>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</si>
  <si>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</si>
  <si>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</si>
  <si>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</si>
  <si>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</si>
  <si>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</si>
  <si>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</si>
  <si>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</si>
  <si>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</si>
  <si>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</si>
  <si>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</si>
  <si>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</si>
  <si>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</si>
  <si>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</si>
  <si>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</si>
  <si>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</si>
  <si>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</si>
  <si>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</si>
  <si>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</si>
  <si>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</si>
  <si>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</si>
  <si>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</si>
  <si>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</si>
  <si>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</si>
  <si>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</si>
  <si>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</si>
  <si>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</si>
  <si>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</si>
  <si>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</si>
  <si>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</si>
  <si>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</si>
  <si>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</si>
  <si>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</si>
  <si>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</si>
  <si>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</si>
  <si>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</si>
  <si>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</si>
  <si>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</si>
  <si>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</si>
  <si>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</si>
  <si>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</si>
  <si>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</si>
  <si>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</si>
  <si>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</si>
  <si>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</si>
  <si>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</si>
  <si>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</si>
  <si>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</si>
  <si>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</si>
  <si>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</si>
  <si>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</si>
  <si>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</si>
  <si>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</si>
  <si>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</si>
  <si>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</si>
  <si>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</si>
  <si>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</si>
  <si>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</si>
  <si>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</si>
  <si>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</si>
  <si>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</si>
  <si>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</si>
  <si>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</si>
  <si>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</si>
  <si>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</si>
  <si>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</si>
  <si>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</si>
  <si>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</si>
  <si>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</si>
  <si>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</si>
  <si>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</si>
  <si>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</si>
  <si>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</si>
  <si>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</si>
  <si>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</si>
  <si>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</si>
  <si>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</si>
  <si>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</si>
  <si>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</si>
  <si>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</si>
  <si>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</si>
  <si>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</si>
  <si>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</si>
  <si>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</si>
  <si>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</si>
  <si>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</si>
  <si>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</si>
  <si>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</si>
  <si>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</si>
  <si>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</si>
  <si>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</si>
  <si>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</si>
  <si>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</si>
  <si>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</si>
  <si>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</si>
  <si>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</si>
  <si>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</si>
  <si>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</si>
  <si>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</si>
  <si>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</si>
  <si>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</si>
  <si>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</si>
  <si>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</si>
  <si>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</si>
  <si>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</si>
  <si>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</si>
  <si>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</si>
  <si>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</si>
  <si>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</si>
  <si>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</si>
  <si>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</si>
  <si>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</si>
  <si>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</si>
  <si>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</si>
  <si>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</si>
  <si>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</si>
  <si>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</si>
  <si>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</si>
  <si>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</si>
  <si>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</si>
  <si>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</si>
  <si>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</si>
  <si>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</si>
  <si>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</si>
  <si>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</si>
  <si>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</si>
  <si>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</si>
  <si>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</si>
  <si>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</si>
  <si>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</si>
  <si>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</si>
  <si>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</si>
  <si>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</si>
  <si>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</si>
  <si>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</si>
  <si>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</si>
  <si>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</si>
  <si>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</si>
  <si>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</si>
  <si>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</si>
  <si>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</si>
  <si>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</si>
  <si>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</si>
  <si>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</si>
  <si>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</si>
  <si>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</si>
  <si>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</si>
  <si>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</si>
  <si>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</si>
  <si>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</si>
  <si>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</si>
  <si>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</si>
  <si>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</si>
  <si>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</si>
  <si>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</si>
  <si>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</si>
  <si>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</si>
  <si>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</si>
  <si>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</si>
  <si>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</si>
  <si>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</si>
  <si>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</si>
  <si>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</si>
  <si>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</si>
  <si>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</si>
  <si>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</si>
  <si>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</si>
  <si>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</si>
  <si>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</si>
  <si>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</si>
  <si>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</si>
  <si>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</si>
  <si>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</si>
  <si>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</si>
  <si>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</si>
  <si>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</si>
  <si>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</si>
  <si>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</si>
  <si>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</si>
  <si>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</si>
  <si>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</si>
  <si>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</si>
  <si>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</si>
  <si>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</si>
  <si>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</si>
  <si>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</si>
  <si>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</si>
  <si>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</si>
  <si>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</si>
  <si>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</si>
  <si>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</si>
  <si>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</si>
  <si>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</si>
  <si>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</si>
  <si>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</si>
  <si>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</si>
  <si>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</si>
  <si>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</si>
  <si>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</si>
  <si>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</si>
  <si>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</si>
  <si>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</si>
  <si>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</si>
  <si>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</si>
  <si>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</si>
  <si>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</si>
  <si>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</si>
  <si>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</si>
  <si>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</si>
  <si>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</si>
  <si>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</si>
  <si>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</si>
  <si>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</si>
  <si>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</si>
  <si>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</si>
  <si>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</si>
  <si>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</si>
  <si>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</si>
  <si>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</si>
  <si>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</si>
  <si>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</si>
  <si>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</si>
  <si>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</si>
  <si>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</si>
  <si>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</si>
  <si>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</si>
  <si>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</si>
  <si>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</si>
  <si>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</si>
  <si>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</si>
  <si>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</si>
  <si>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</si>
  <si>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</si>
  <si>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</si>
  <si>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</si>
  <si>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</si>
  <si>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</si>
  <si>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</si>
  <si>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</si>
  <si>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</si>
  <si>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</si>
  <si>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</si>
  <si>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</si>
  <si>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</si>
  <si>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</si>
  <si>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</si>
  <si>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</si>
  <si>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</si>
  <si>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</si>
  <si>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</si>
  <si>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</si>
  <si>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</si>
  <si>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</si>
  <si>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</si>
  <si>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</si>
  <si>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</si>
  <si>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</si>
  <si>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</si>
  <si>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</si>
  <si>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</si>
  <si>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</si>
  <si>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</si>
  <si>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</si>
  <si>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</si>
  <si>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</si>
  <si>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</si>
  <si>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</si>
  <si>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</si>
  <si>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</si>
  <si>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</si>
  <si>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</si>
  <si>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</si>
  <si>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</si>
  <si>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</si>
  <si>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</si>
  <si>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</si>
  <si>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</si>
  <si>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</si>
  <si>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</si>
  <si>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</si>
  <si>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</si>
  <si>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</si>
  <si>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</si>
  <si>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</si>
  <si>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</si>
  <si>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</si>
  <si>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</si>
  <si>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</si>
  <si>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</si>
  <si>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</si>
  <si>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</si>
  <si>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</si>
  <si>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</si>
  <si>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</si>
  <si>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</si>
  <si>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</si>
  <si>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</si>
  <si>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</si>
  <si>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</si>
  <si>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</si>
  <si>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</si>
  <si>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</si>
  <si>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</si>
  <si>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</si>
  <si>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</si>
  <si>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</si>
  <si>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</si>
  <si>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</si>
  <si>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</si>
  <si>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</si>
  <si>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</si>
  <si>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</si>
  <si>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</si>
  <si>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</si>
  <si>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</si>
  <si>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</si>
  <si>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</si>
  <si>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</si>
  <si>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</si>
  <si>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</si>
  <si>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</si>
  <si>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</si>
  <si>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</si>
  <si>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</si>
  <si>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</si>
  <si>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</si>
  <si>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</si>
  <si>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</si>
  <si>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</si>
  <si>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</si>
  <si>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</si>
  <si>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</si>
  <si>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</si>
  <si>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</si>
  <si>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</si>
  <si>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</si>
  <si>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</si>
  <si>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</si>
  <si>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</si>
  <si>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</si>
  <si>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</si>
  <si>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</si>
  <si>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</si>
  <si>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</si>
  <si>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</si>
  <si>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</si>
  <si>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</si>
  <si>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</si>
  <si>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</si>
  <si>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</si>
  <si>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</si>
  <si>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</si>
  <si>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</si>
  <si>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</si>
  <si>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</si>
  <si>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</si>
  <si>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</si>
  <si>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</si>
  <si>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</si>
  <si>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</si>
  <si>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</si>
  <si>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</si>
  <si>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</si>
  <si>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</si>
  <si>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</si>
  <si>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</si>
  <si>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</si>
  <si>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</si>
  <si>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</si>
  <si>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</si>
  <si>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</si>
  <si>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</si>
  <si>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</si>
  <si>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</si>
  <si>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</si>
  <si>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</si>
  <si>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</si>
  <si>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</si>
  <si>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</si>
  <si>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</si>
  <si>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</si>
  <si>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</si>
  <si>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</si>
  <si>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</si>
  <si>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</si>
  <si>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</si>
  <si>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</si>
  <si>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</si>
  <si>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</si>
  <si>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</si>
  <si>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</si>
  <si>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</si>
  <si>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</si>
  <si>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</si>
  <si>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</si>
  <si>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</si>
  <si>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</si>
  <si>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</si>
  <si>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</si>
  <si>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</si>
  <si>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</si>
  <si>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</si>
  <si>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</si>
  <si>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</si>
  <si>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</si>
  <si>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</si>
  <si>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</si>
  <si>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</si>
  <si>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</si>
  <si>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</si>
  <si>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</si>
  <si>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</si>
  <si>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</si>
  <si>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</si>
  <si>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</si>
  <si>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</si>
  <si>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</si>
  <si>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</si>
  <si>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</si>
  <si>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</si>
  <si>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</si>
  <si>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</si>
  <si>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</si>
  <si>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</si>
  <si>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</si>
  <si>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</si>
  <si>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</si>
  <si>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</si>
  <si>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</si>
  <si>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</si>
  <si>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</si>
  <si>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</si>
  <si>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</si>
  <si>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</si>
  <si>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</si>
  <si>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</si>
  <si>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</si>
  <si>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</si>
  <si>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</si>
  <si>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</si>
  <si>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</si>
  <si>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</si>
  <si>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</si>
  <si>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</si>
  <si>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</si>
  <si>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</si>
  <si>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</si>
  <si>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</si>
  <si>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</si>
  <si>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</si>
  <si>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</si>
  <si>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</si>
  <si>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</si>
  <si>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</si>
  <si>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</si>
  <si>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</si>
  <si>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</si>
  <si>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</si>
  <si>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</si>
  <si>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</si>
  <si>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</si>
  <si>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</si>
  <si>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</si>
  <si>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</si>
  <si>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</si>
  <si>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</si>
  <si>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</si>
  <si>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</si>
  <si>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</si>
  <si>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</si>
  <si>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</si>
  <si>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</si>
  <si>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</si>
  <si>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</si>
  <si>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</si>
  <si>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</si>
  <si>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</si>
  <si>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</si>
  <si>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</si>
  <si>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</si>
  <si>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</si>
  <si>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</si>
  <si>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</si>
  <si>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</si>
  <si>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</si>
  <si>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</si>
  <si>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</si>
  <si>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</si>
  <si>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</si>
  <si>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</si>
  <si>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</si>
  <si>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</si>
  <si>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</si>
  <si>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</si>
  <si>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</si>
  <si>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</si>
  <si>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</si>
  <si>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</si>
  <si>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</si>
  <si>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</si>
  <si>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</si>
  <si>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</si>
  <si>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</si>
  <si>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</si>
  <si>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</si>
  <si>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</si>
  <si>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</si>
  <si>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</si>
  <si>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</si>
  <si>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</si>
  <si>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</si>
  <si>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</si>
  <si>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</si>
  <si>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</si>
  <si>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</si>
  <si>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</si>
  <si>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</si>
  <si>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</si>
  <si>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</si>
  <si>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</si>
  <si>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</si>
  <si>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</si>
  <si>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</si>
  <si>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</si>
  <si>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</si>
  <si>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</si>
  <si>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</si>
  <si>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</si>
  <si>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</si>
  <si>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</si>
  <si>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</si>
  <si>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</si>
  <si>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</si>
  <si>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</si>
  <si>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</si>
  <si>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</si>
  <si>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</si>
  <si>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</si>
  <si>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</si>
  <si>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</si>
  <si>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</si>
  <si>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</si>
  <si>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</si>
  <si>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</si>
  <si>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</si>
  <si>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</si>
  <si>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</si>
  <si>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</si>
  <si>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</si>
  <si>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</si>
  <si>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</si>
  <si>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</si>
  <si>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</si>
  <si>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</si>
  <si>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</si>
  <si>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</si>
  <si>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</si>
  <si>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</si>
  <si>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</si>
  <si>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</si>
  <si>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</si>
  <si>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</si>
  <si>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</si>
  <si>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</si>
  <si>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</si>
  <si>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</si>
  <si>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</si>
  <si>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</si>
  <si>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</si>
  <si>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</si>
  <si>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</si>
  <si>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</si>
  <si>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</si>
  <si>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</si>
  <si>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</si>
  <si>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</si>
  <si>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</si>
  <si>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</si>
  <si>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</si>
  <si>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</si>
  <si>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</si>
  <si>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</si>
  <si>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</si>
  <si>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</si>
  <si>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</si>
  <si>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</si>
  <si>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</si>
  <si>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</si>
  <si>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</si>
  <si>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</si>
  <si>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</si>
  <si>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</si>
  <si>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</si>
  <si>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</si>
  <si>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</si>
  <si>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</si>
  <si>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</si>
  <si>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</si>
  <si>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</si>
  <si>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</si>
  <si>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</si>
  <si>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</si>
  <si>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</si>
  <si>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</si>
  <si>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</si>
  <si>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</si>
  <si>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</si>
  <si>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</si>
  <si>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</si>
  <si>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</si>
  <si>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</si>
  <si>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</si>
  <si>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</si>
  <si>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</si>
  <si>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</si>
  <si>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</si>
  <si>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</si>
  <si>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</si>
  <si>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</si>
  <si>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</si>
  <si>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</si>
  <si>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</si>
  <si>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</si>
  <si>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</si>
  <si>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</si>
  <si>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</si>
  <si>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</si>
  <si>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</si>
  <si>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</si>
  <si>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</si>
  <si>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</si>
  <si>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</si>
  <si>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</si>
  <si>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</si>
  <si>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</si>
  <si>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</si>
  <si>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</si>
  <si>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</si>
  <si>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</si>
  <si>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</si>
  <si>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</si>
  <si>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</si>
  <si>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</si>
  <si>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</si>
  <si>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</si>
  <si>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</si>
  <si>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</si>
  <si>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</si>
  <si>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</si>
  <si>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</si>
  <si>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</si>
  <si>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</si>
  <si>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</si>
  <si>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</si>
  <si>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</si>
  <si>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</si>
  <si>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</si>
  <si>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</si>
  <si>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</si>
  <si>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</si>
  <si>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</si>
  <si>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</si>
  <si>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</si>
  <si>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</si>
  <si>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</si>
  <si>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</si>
  <si>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</si>
  <si>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</si>
  <si>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</si>
  <si>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</si>
  <si>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</si>
  <si>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</si>
  <si>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</si>
  <si>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</si>
  <si>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</si>
  <si>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</si>
  <si>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</si>
  <si>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</si>
  <si>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</si>
  <si>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</si>
  <si>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</si>
  <si>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</si>
  <si>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</si>
  <si>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</si>
  <si>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</si>
  <si>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</si>
  <si>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</si>
  <si>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</si>
  <si>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</si>
  <si>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</si>
  <si>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</si>
  <si>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</si>
  <si>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</si>
  <si>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</si>
  <si>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</si>
  <si>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</si>
  <si>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</si>
  <si>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</si>
  <si>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</si>
  <si>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</si>
  <si>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</si>
  <si>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</si>
  <si>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</si>
  <si>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</si>
  <si>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</si>
  <si>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</si>
  <si>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</si>
  <si>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</si>
  <si>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</si>
  <si>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</si>
  <si>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</si>
  <si>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</si>
  <si>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</si>
  <si>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</si>
  <si>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</si>
  <si>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</si>
  <si>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</si>
  <si>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</si>
  <si>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</si>
  <si>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</si>
  <si>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</si>
  <si>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</si>
  <si>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</si>
  <si>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</si>
  <si>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</si>
  <si>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</si>
  <si>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</si>
  <si>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</si>
  <si>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</si>
  <si>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</si>
  <si>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</si>
  <si>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</si>
  <si>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</si>
  <si>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</si>
  <si>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</si>
  <si>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</si>
  <si>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</si>
  <si>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</si>
  <si>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</si>
  <si>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</si>
  <si>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</si>
  <si>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</si>
  <si>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</si>
  <si>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</si>
  <si>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</si>
  <si>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</si>
  <si>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</si>
  <si>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</si>
  <si>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</si>
  <si>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</si>
  <si>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</si>
  <si>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</si>
  <si>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</si>
  <si>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</si>
  <si>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</si>
  <si>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</si>
  <si>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</si>
  <si>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</si>
  <si>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</si>
  <si>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</si>
  <si>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</si>
  <si>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</si>
  <si>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</si>
  <si>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</si>
  <si>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</si>
  <si>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</si>
  <si>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</si>
  <si>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</si>
  <si>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</si>
  <si>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</si>
  <si>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</si>
  <si>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</si>
  <si>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</si>
  <si>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</si>
  <si>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</si>
  <si>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</si>
  <si>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</si>
  <si>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</si>
  <si>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</si>
  <si>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</si>
  <si>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</si>
  <si>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</si>
  <si>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</si>
  <si>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</si>
  <si>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</si>
  <si>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</si>
  <si>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</si>
  <si>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</si>
  <si>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</si>
  <si>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</si>
  <si>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</si>
  <si>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</si>
  <si>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</si>
  <si>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</si>
  <si>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</si>
  <si>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</si>
  <si>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</si>
  <si>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</si>
  <si>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</si>
  <si>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</si>
  <si>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</si>
  <si>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</si>
  <si>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</si>
  <si>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</si>
  <si>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</si>
  <si>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</si>
  <si>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</si>
  <si>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</si>
  <si>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</si>
  <si>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</si>
  <si>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</si>
  <si>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</si>
  <si>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</si>
  <si>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</si>
  <si>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</si>
  <si>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</si>
  <si>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</si>
  <si>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</si>
  <si>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</si>
  <si>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</si>
  <si>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</si>
  <si>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</si>
  <si>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</si>
  <si>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</si>
  <si>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</si>
  <si>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</si>
  <si>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</si>
  <si>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</si>
  <si>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</si>
  <si>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</si>
  <si>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</si>
  <si>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</si>
  <si>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</si>
  <si>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</si>
  <si>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</si>
  <si>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</si>
  <si>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</si>
  <si>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</si>
  <si>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</si>
  <si>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</si>
  <si>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</si>
  <si>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</si>
  <si>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</si>
  <si>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</si>
  <si>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</si>
  <si>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</si>
  <si>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</si>
  <si>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</si>
  <si>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</si>
  <si>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</si>
  <si>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</si>
  <si>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</si>
  <si>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</si>
  <si>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</si>
  <si>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</si>
  <si>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</si>
  <si>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</si>
  <si>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</si>
  <si>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</si>
  <si>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</si>
  <si>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</si>
  <si>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</si>
  <si>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</si>
  <si>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</si>
  <si>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</si>
  <si>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</si>
  <si>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</si>
  <si>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</si>
  <si>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</si>
  <si>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</si>
  <si>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</si>
  <si>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</si>
  <si>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</si>
  <si>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</si>
  <si>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</si>
  <si>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</si>
  <si>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</si>
  <si>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</si>
  <si>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</si>
  <si>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</si>
  <si>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</si>
  <si>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</si>
  <si>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</si>
  <si>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</si>
  <si>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</si>
  <si>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</si>
  <si>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</si>
  <si>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</si>
  <si>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</si>
  <si>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</si>
  <si>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</si>
  <si>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</si>
  <si>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</si>
  <si>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</si>
  <si>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</si>
  <si>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</si>
  <si>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</si>
  <si>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</si>
  <si>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</si>
  <si>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</si>
  <si>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</si>
  <si>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</si>
  <si>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</si>
  <si>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</si>
  <si>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</si>
  <si>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</si>
  <si>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</si>
  <si>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</si>
  <si>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</si>
  <si>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</si>
  <si>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</si>
  <si>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</si>
  <si>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</si>
  <si>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</si>
  <si>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</si>
  <si>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</si>
  <si>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</si>
  <si>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</si>
  <si>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</si>
  <si>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</si>
  <si>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</si>
  <si>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</si>
  <si>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</si>
  <si>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</si>
  <si>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</si>
  <si>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</si>
  <si>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</si>
  <si>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</si>
  <si>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</si>
  <si>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</si>
  <si>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</si>
  <si>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</si>
  <si>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</si>
  <si>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</si>
  <si>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</si>
  <si>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</si>
  <si>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</si>
  <si>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</si>
  <si>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</si>
  <si>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</si>
  <si>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</si>
  <si>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</si>
  <si>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</si>
  <si>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</si>
  <si>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</si>
  <si>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</si>
  <si>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</si>
  <si>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</si>
  <si>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</si>
  <si>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</si>
  <si>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</si>
  <si>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</si>
  <si>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</si>
  <si>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</si>
  <si>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</si>
  <si>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</si>
  <si>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</si>
  <si>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</si>
  <si>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</si>
  <si>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</si>
  <si>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</si>
  <si>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</si>
  <si>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</si>
  <si>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</si>
  <si>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</si>
  <si>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</si>
  <si>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</si>
  <si>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</si>
  <si>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</si>
  <si>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</si>
  <si>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</si>
  <si>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</si>
  <si>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</si>
  <si>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</si>
  <si>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</si>
  <si>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</si>
  <si>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</si>
  <si>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</si>
  <si>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</si>
  <si>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</si>
  <si>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</si>
  <si>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</si>
  <si>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</si>
  <si>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</si>
  <si>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</si>
  <si>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</si>
  <si>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</si>
  <si>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</si>
  <si>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</si>
  <si>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</si>
  <si>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</si>
  <si>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</si>
  <si>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</si>
  <si>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</si>
  <si>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</si>
  <si>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</si>
  <si>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</si>
  <si>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</si>
  <si>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</si>
  <si>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</si>
  <si>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</si>
  <si>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</si>
  <si>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</si>
  <si>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</si>
  <si>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</si>
  <si>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</si>
  <si>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</si>
  <si>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</si>
  <si>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</si>
  <si>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</si>
  <si>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</si>
  <si>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</si>
  <si>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</si>
  <si>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</si>
  <si>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</si>
  <si>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</si>
  <si>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</si>
  <si>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</si>
  <si>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</si>
  <si>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</si>
  <si>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</si>
  <si>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</si>
  <si>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</si>
  <si>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</si>
  <si>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</si>
  <si>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</si>
  <si>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</si>
  <si>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</si>
  <si>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</si>
  <si>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</si>
  <si>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</si>
  <si>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</si>
  <si>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</si>
  <si>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</si>
  <si>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</si>
  <si>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</si>
  <si>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</si>
  <si>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</si>
  <si>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</si>
  <si>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</si>
  <si>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</si>
  <si>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</si>
  <si>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</si>
  <si>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</si>
  <si>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</si>
  <si>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</si>
  <si>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</si>
  <si>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</si>
  <si>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</si>
  <si>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</si>
  <si>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</si>
  <si>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</si>
  <si>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</si>
  <si>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</si>
  <si>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</si>
  <si>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</si>
  <si>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</si>
  <si>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</si>
  <si>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</si>
  <si>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</si>
  <si>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</si>
  <si>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</si>
  <si>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</si>
  <si>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</si>
  <si>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</si>
  <si>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</si>
  <si>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</si>
  <si>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</si>
  <si>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</si>
  <si>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</si>
  <si>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</si>
  <si>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</si>
  <si>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</si>
  <si>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</si>
  <si>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</si>
  <si>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</si>
  <si>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</si>
  <si>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</si>
  <si>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</si>
  <si>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</si>
  <si>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</si>
  <si>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</si>
  <si>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</si>
  <si>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</si>
  <si>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</si>
  <si>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</si>
  <si>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</si>
  <si>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</si>
  <si>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</si>
  <si>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</si>
  <si>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</si>
  <si>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</si>
  <si>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</si>
  <si>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</si>
  <si>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</si>
  <si>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</si>
  <si>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</si>
  <si>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</si>
  <si>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</si>
  <si>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</si>
  <si>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</si>
  <si>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</si>
  <si>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</si>
  <si>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</si>
  <si>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</si>
  <si>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</si>
  <si>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</si>
  <si>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</si>
  <si>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</si>
  <si>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</si>
  <si>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</si>
  <si>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</si>
  <si>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</si>
  <si>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</si>
  <si>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</si>
  <si>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</si>
  <si>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</si>
  <si>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</si>
  <si>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</si>
  <si>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</si>
  <si>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</si>
  <si>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</si>
  <si>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</si>
  <si>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</si>
  <si>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</si>
  <si>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</si>
  <si>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</si>
  <si>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</si>
  <si>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</si>
  <si>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</si>
  <si>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</si>
  <si>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</si>
  <si>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</si>
  <si>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</si>
  <si>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</si>
  <si>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</si>
  <si>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</si>
  <si>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</si>
  <si>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</si>
  <si>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</si>
  <si>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</si>
  <si>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</si>
  <si>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</si>
  <si>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</si>
  <si>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</si>
  <si>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</si>
  <si>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</si>
  <si>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</si>
  <si>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</si>
  <si>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</si>
  <si>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</si>
  <si>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</si>
  <si>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</si>
  <si>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</si>
  <si>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</si>
  <si>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</si>
  <si>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</si>
  <si>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</si>
  <si>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</si>
  <si>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</si>
  <si>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</si>
  <si>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</si>
  <si>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</si>
  <si>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</si>
  <si>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</si>
  <si>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</si>
  <si>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</si>
  <si>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</si>
  <si>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</si>
  <si>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</si>
  <si>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</si>
  <si>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</si>
  <si>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</si>
  <si>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</si>
  <si>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</si>
  <si>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</si>
  <si>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</si>
  <si>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</si>
  <si>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</si>
  <si>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</si>
  <si>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</si>
  <si>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</si>
  <si>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</si>
  <si>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</si>
  <si>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</si>
  <si>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</si>
  <si>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</si>
  <si>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</si>
  <si>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</si>
  <si>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</si>
  <si>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</si>
  <si>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</si>
  <si>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</si>
  <si>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</si>
  <si>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</si>
  <si>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</si>
  <si>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</si>
  <si>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</si>
  <si>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</si>
  <si>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</si>
  <si>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</si>
  <si>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</si>
  <si>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</si>
  <si>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</si>
  <si>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</si>
  <si>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</si>
  <si>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</si>
  <si>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</si>
  <si>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</si>
  <si>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</si>
  <si>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</si>
  <si>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</si>
  <si>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</si>
  <si>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</si>
  <si>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</si>
  <si>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</si>
  <si>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</si>
  <si>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</si>
  <si>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</si>
  <si>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</si>
  <si>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</si>
  <si>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</si>
  <si>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</si>
  <si>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</si>
  <si>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</si>
  <si>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</si>
  <si>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</si>
  <si>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</si>
  <si>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</si>
  <si>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</si>
  <si>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</si>
  <si>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</si>
  <si>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</si>
  <si>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</si>
  <si>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</si>
  <si>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</si>
  <si>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</si>
  <si>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</si>
  <si>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</si>
  <si>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</si>
  <si>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</si>
  <si>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</si>
  <si>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</si>
  <si>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</si>
  <si>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</si>
  <si>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</si>
  <si>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</si>
  <si>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</si>
  <si>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</si>
  <si>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</si>
  <si>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</si>
  <si>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</si>
  <si>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</si>
  <si>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</si>
  <si>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</si>
  <si>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</si>
  <si>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</si>
  <si>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</si>
  <si>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</si>
  <si>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</si>
  <si>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</si>
  <si>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</si>
  <si>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</si>
  <si>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</si>
  <si>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</si>
  <si>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</si>
  <si>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</si>
  <si>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</si>
  <si>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</si>
  <si>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</si>
  <si>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</si>
  <si>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</si>
  <si>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</si>
  <si>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</si>
  <si>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</si>
  <si>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</si>
  <si>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</si>
  <si>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</si>
  <si>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</si>
  <si>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</si>
  <si>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</si>
  <si>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</si>
  <si>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</si>
  <si>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</si>
  <si>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</si>
  <si>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</si>
  <si>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</si>
  <si>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</si>
  <si>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</si>
  <si>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</si>
  <si>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</si>
  <si>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</si>
  <si>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</si>
  <si>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</si>
  <si>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</si>
  <si>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</si>
  <si>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</si>
  <si>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</si>
  <si>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</si>
  <si>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</si>
  <si>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</si>
  <si>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</si>
  <si>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</si>
  <si>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</si>
  <si>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</si>
  <si>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</si>
  <si>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</si>
  <si>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</si>
  <si>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</si>
  <si>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</si>
  <si>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</si>
  <si>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</si>
  <si>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</si>
  <si>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</si>
  <si>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</si>
  <si>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</si>
  <si>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</si>
  <si>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</si>
  <si>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</si>
  <si>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</si>
  <si>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</si>
  <si>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</si>
  <si>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</si>
  <si>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</si>
  <si>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</si>
  <si>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</si>
  <si>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</si>
  <si>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</si>
  <si>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</si>
  <si>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</si>
  <si>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</si>
  <si>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</si>
  <si>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</si>
  <si>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</si>
  <si>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</si>
  <si>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</si>
  <si>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</si>
  <si>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</si>
  <si>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</si>
  <si>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</si>
  <si>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</si>
  <si>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</si>
  <si>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</si>
  <si>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</si>
  <si>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</si>
  <si>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</si>
  <si>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</si>
  <si>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</si>
  <si>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</si>
  <si>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</si>
  <si>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</si>
  <si>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</si>
  <si>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</si>
  <si>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</si>
  <si>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</si>
  <si>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</si>
  <si>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</si>
  <si>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</si>
  <si>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</si>
  <si>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</si>
  <si>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</si>
  <si>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</si>
  <si>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</si>
  <si>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</si>
  <si>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</si>
  <si>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</si>
  <si>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</si>
  <si>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</si>
  <si>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</si>
  <si>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</si>
  <si>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</si>
  <si>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</si>
  <si>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</si>
  <si>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</si>
  <si>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</si>
  <si>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</si>
  <si>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</si>
  <si>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</si>
  <si>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</si>
  <si>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</si>
  <si>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</si>
  <si>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</si>
  <si>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</si>
  <si>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</si>
  <si>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</si>
  <si>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</si>
  <si>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</si>
  <si>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</si>
  <si>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</si>
  <si>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</si>
  <si>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</si>
  <si>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</si>
  <si>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</si>
  <si>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</si>
  <si>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</si>
  <si>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</si>
  <si>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</si>
  <si>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</si>
  <si>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</si>
  <si>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</si>
  <si>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</si>
  <si>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</si>
  <si>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</si>
  <si>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</si>
  <si>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</si>
  <si>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</si>
  <si>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</si>
  <si>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</si>
  <si>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</si>
  <si>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</si>
  <si>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</si>
  <si>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</si>
  <si>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</si>
  <si>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</si>
  <si>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</si>
  <si>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</si>
  <si>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</si>
  <si>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</si>
  <si>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</si>
  <si>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</si>
  <si>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</si>
  <si>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</si>
  <si>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</si>
  <si>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</si>
  <si>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</si>
  <si>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</si>
  <si>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</si>
  <si>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</si>
  <si>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</si>
  <si>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</si>
  <si>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</si>
  <si>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</si>
  <si>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</si>
  <si>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</si>
  <si>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</si>
  <si>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</si>
  <si>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</si>
  <si>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</si>
  <si>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</si>
  <si>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</si>
  <si>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</si>
  <si>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</si>
  <si>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</si>
  <si>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</si>
  <si>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</si>
  <si>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</si>
  <si>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</si>
  <si>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</si>
  <si>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</si>
  <si>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</si>
  <si>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</si>
  <si>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</si>
  <si>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</si>
  <si>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</si>
  <si>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</si>
  <si>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</si>
  <si>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</si>
  <si>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</si>
  <si>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</si>
  <si>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</si>
  <si>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</si>
  <si>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</si>
  <si>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</si>
  <si>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</si>
  <si>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</si>
  <si>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</si>
  <si>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</si>
  <si>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</si>
  <si>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</si>
  <si>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</si>
  <si>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</si>
  <si>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</si>
  <si>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</si>
  <si>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</si>
  <si>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</si>
  <si>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</si>
  <si>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</si>
  <si>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</si>
  <si>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</si>
  <si>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</si>
  <si>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</si>
  <si>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</si>
  <si>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</si>
  <si>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</si>
  <si>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</si>
  <si>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</si>
  <si>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</si>
  <si>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</si>
  <si>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</si>
  <si>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</si>
  <si>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</si>
  <si>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</si>
  <si>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</si>
  <si>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</si>
  <si>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</si>
  <si>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</si>
  <si>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</si>
  <si>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</si>
  <si>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</si>
  <si>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</si>
  <si>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</si>
  <si>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</si>
  <si>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</si>
  <si>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</si>
  <si>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</si>
  <si>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</si>
  <si>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</si>
  <si>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</si>
  <si>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</si>
  <si>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</si>
  <si>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</si>
  <si>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</si>
  <si>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</si>
  <si>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</si>
  <si>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</si>
  <si>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</si>
  <si>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</si>
  <si>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</si>
  <si>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</si>
  <si>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</si>
  <si>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</si>
  <si>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</si>
  <si>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</si>
  <si>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</si>
  <si>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</si>
  <si>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</si>
  <si>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</si>
  <si>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</si>
  <si>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</si>
  <si>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</si>
  <si>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</si>
  <si>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</si>
  <si>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</si>
  <si>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</si>
  <si>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</si>
  <si>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</si>
  <si>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</si>
  <si>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</si>
  <si>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</si>
  <si>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</si>
  <si>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</si>
  <si>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</si>
  <si>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</si>
  <si>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</si>
  <si>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</si>
  <si>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</si>
  <si>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</si>
  <si>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</si>
  <si>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</si>
  <si>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</si>
  <si>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</si>
  <si>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</si>
  <si>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</si>
  <si>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</si>
  <si>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</si>
  <si>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</si>
  <si>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</si>
  <si>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</si>
  <si>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</si>
  <si>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</si>
  <si>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</si>
  <si>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</si>
  <si>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</si>
  <si>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</si>
  <si>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</si>
  <si>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</si>
  <si>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</si>
  <si>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</si>
  <si>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</si>
  <si>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</si>
  <si>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</si>
  <si>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</si>
  <si>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</si>
  <si>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</si>
  <si>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</si>
  <si>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</si>
  <si>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</si>
  <si>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</si>
  <si>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</si>
  <si>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</si>
  <si>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</si>
  <si>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</si>
  <si>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</si>
  <si>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</si>
  <si>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</si>
  <si>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</si>
  <si>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</si>
  <si>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</si>
  <si>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</si>
  <si>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</si>
  <si>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</si>
  <si>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</si>
  <si>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</si>
  <si>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</si>
  <si>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</si>
  <si>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</si>
  <si>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</si>
  <si>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</si>
  <si>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</si>
  <si>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</si>
  <si>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</si>
  <si>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</si>
  <si>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</si>
  <si>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</si>
  <si>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</si>
  <si>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</si>
  <si>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</si>
  <si>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</si>
  <si>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</si>
  <si>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</si>
  <si>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</si>
  <si>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</si>
  <si>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</si>
  <si>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</si>
  <si>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</si>
  <si>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</si>
  <si>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</si>
  <si>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</si>
  <si>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</si>
  <si>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</si>
  <si>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</si>
  <si>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</si>
  <si>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</si>
  <si>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</si>
  <si>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</si>
  <si>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</si>
  <si>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</si>
  <si>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</si>
  <si>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</si>
  <si>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</si>
  <si>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</si>
  <si>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</si>
  <si>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</si>
  <si>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</si>
  <si>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</si>
  <si>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</si>
  <si>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</si>
  <si>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</si>
  <si>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</si>
  <si>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</si>
  <si>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</si>
  <si>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</si>
  <si>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</si>
  <si>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</si>
  <si>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</si>
  <si>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</si>
  <si>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</si>
  <si>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</si>
  <si>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</si>
  <si>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</si>
  <si>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</si>
  <si>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</si>
  <si>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</si>
  <si>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</si>
  <si>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</si>
  <si>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</si>
  <si>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</si>
  <si>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</si>
  <si>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</si>
  <si>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</si>
  <si>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</si>
  <si>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</si>
  <si>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</si>
  <si>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</si>
  <si>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</si>
  <si>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</si>
  <si>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</si>
  <si>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</si>
  <si>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</si>
  <si>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</si>
  <si>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</si>
  <si>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</si>
  <si>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</si>
  <si>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</si>
  <si>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</si>
  <si>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</si>
  <si>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</si>
  <si>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</si>
  <si>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</si>
  <si>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</si>
  <si>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</si>
  <si>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</si>
  <si>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</si>
  <si>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</si>
  <si>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</si>
  <si>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</si>
  <si>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</si>
  <si>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</si>
  <si>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</si>
  <si>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</si>
  <si>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</si>
  <si>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</si>
  <si>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</si>
  <si>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</si>
  <si>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</si>
  <si>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</si>
  <si>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</si>
  <si>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</si>
  <si>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</si>
  <si>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</si>
  <si>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</si>
  <si>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</si>
  <si>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</si>
  <si>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</si>
  <si>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</si>
  <si>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</si>
  <si>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</si>
  <si>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</si>
  <si>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</si>
  <si>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</si>
  <si>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</si>
  <si>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</si>
  <si>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</si>
  <si>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</si>
  <si>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</si>
  <si>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</si>
  <si>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</si>
  <si>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</si>
  <si>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</si>
  <si>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</si>
  <si>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</si>
  <si>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</si>
  <si>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</si>
  <si>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</si>
  <si>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</si>
  <si>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</si>
  <si>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</si>
  <si>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</si>
  <si>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</si>
  <si>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</si>
  <si>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</si>
  <si>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</si>
  <si>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</si>
  <si>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</si>
  <si>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</si>
  <si>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</si>
  <si>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</si>
  <si>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</si>
  <si>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</si>
  <si>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</si>
  <si>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</si>
  <si>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</si>
  <si>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</si>
  <si>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</si>
  <si>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</si>
  <si>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</si>
  <si>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</si>
  <si>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</si>
  <si>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</si>
  <si>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</si>
  <si>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</si>
  <si>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</si>
  <si>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</si>
  <si>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</si>
  <si>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</si>
  <si>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</si>
  <si>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</si>
  <si>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</si>
  <si>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</si>
  <si>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</si>
  <si>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</si>
  <si>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</si>
  <si>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</si>
  <si>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</si>
  <si>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</si>
  <si>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</si>
  <si>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</si>
  <si>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</si>
  <si>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</si>
  <si>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</si>
  <si>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</si>
  <si>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</si>
  <si>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</si>
  <si>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</si>
  <si>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</si>
  <si>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</si>
  <si>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</si>
  <si>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</si>
  <si>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</si>
  <si>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</si>
  <si>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</si>
  <si>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</si>
  <si>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</si>
  <si>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</si>
  <si>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</si>
  <si>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</si>
  <si>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</si>
  <si>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</si>
  <si>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</si>
  <si>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</si>
  <si>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</si>
  <si>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</si>
  <si>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</si>
  <si>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</si>
  <si>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</si>
  <si>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</si>
  <si>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</si>
  <si>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</si>
  <si>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</si>
  <si>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</si>
  <si>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</si>
  <si>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</si>
  <si>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</si>
  <si>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</si>
  <si>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</si>
  <si>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</si>
  <si>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</si>
  <si>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</si>
  <si>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</si>
  <si>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</si>
  <si>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</si>
  <si>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</si>
  <si>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</si>
  <si>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</si>
  <si>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</si>
  <si>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</si>
  <si>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</si>
  <si>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</si>
  <si>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</si>
  <si>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</si>
  <si>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</si>
  <si>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</si>
  <si>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</si>
  <si>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</si>
  <si>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</si>
  <si>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</si>
  <si>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</si>
  <si>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</si>
  <si>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</si>
  <si>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</si>
  <si>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</si>
  <si>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</si>
  <si>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</si>
  <si>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</si>
  <si>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</si>
  <si>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</si>
  <si>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</si>
  <si>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</si>
  <si>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</si>
  <si>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</si>
  <si>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</si>
  <si>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</si>
  <si>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</si>
  <si>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</si>
  <si>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</si>
  <si>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</si>
  <si>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</si>
  <si>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</si>
  <si>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</si>
  <si>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</si>
  <si>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</si>
  <si>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</si>
  <si>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</si>
  <si>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</si>
  <si>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</si>
  <si>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</si>
  <si>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</si>
  <si>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</si>
  <si>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</si>
  <si>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</si>
  <si>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</si>
  <si>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</si>
  <si>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</si>
  <si>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</si>
  <si>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</si>
  <si>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</si>
  <si>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</si>
  <si>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</si>
  <si>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</si>
  <si>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</si>
  <si>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</si>
  <si>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</si>
  <si>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</si>
  <si>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</si>
  <si>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</si>
  <si>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</si>
  <si>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</si>
  <si>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</si>
  <si>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</si>
  <si>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</si>
  <si>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</si>
  <si>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</si>
  <si>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</si>
  <si>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</si>
  <si>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</si>
  <si>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</si>
  <si>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</si>
  <si>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</si>
  <si>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</si>
  <si>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</si>
  <si>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</si>
  <si>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</si>
  <si>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</si>
  <si>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</si>
  <si>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</si>
  <si>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</si>
  <si>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</si>
  <si>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</si>
  <si>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</si>
  <si>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</si>
  <si>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</si>
  <si>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</si>
  <si>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</si>
  <si>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</si>
  <si>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</si>
  <si>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</si>
  <si>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</si>
  <si>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</si>
  <si>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</si>
  <si>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</si>
  <si>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</si>
  <si>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</si>
  <si>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</si>
  <si>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</si>
  <si>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</si>
  <si>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</si>
  <si>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</si>
  <si>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</si>
  <si>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</si>
  <si>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</si>
  <si>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</si>
  <si>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</si>
  <si>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</si>
  <si>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</si>
  <si>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</si>
  <si>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</si>
  <si>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</si>
  <si>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</si>
  <si>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</si>
  <si>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</si>
  <si>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</si>
  <si>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</si>
  <si>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</si>
  <si>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</si>
  <si>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</si>
  <si>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</si>
  <si>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</si>
  <si>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</si>
  <si>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</si>
  <si>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</si>
  <si>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</si>
  <si>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</si>
  <si>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</si>
  <si>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</si>
  <si>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</si>
  <si>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</si>
  <si>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</si>
  <si>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</si>
  <si>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</si>
  <si>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</si>
  <si>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</si>
  <si>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</si>
  <si>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</si>
  <si>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</si>
  <si>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</si>
  <si>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</si>
  <si>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</si>
  <si>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</si>
  <si>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</si>
  <si>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</si>
  <si>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</si>
  <si>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</si>
  <si>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</si>
  <si>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</si>
  <si>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</si>
  <si>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</si>
  <si>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</si>
  <si>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</si>
  <si>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</si>
  <si>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</si>
  <si>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</si>
  <si>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</si>
  <si>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</si>
  <si>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</si>
  <si>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</si>
  <si>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</si>
  <si>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</si>
  <si>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</si>
  <si>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</si>
  <si>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</si>
  <si>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</si>
  <si>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</si>
  <si>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</si>
  <si>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</si>
  <si>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</si>
  <si>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</si>
  <si>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</si>
  <si>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</si>
  <si>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</si>
  <si>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</si>
  <si>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</si>
  <si>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</si>
  <si>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</si>
  <si>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</si>
  <si>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</si>
  <si>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</si>
  <si>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</si>
  <si>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</si>
  <si>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</si>
  <si>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</si>
  <si>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</si>
  <si>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</si>
  <si>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</si>
  <si>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</si>
  <si>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</si>
  <si>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</si>
  <si>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</si>
  <si>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</si>
  <si>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</si>
  <si>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</si>
  <si>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</si>
  <si>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</si>
  <si>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</si>
  <si>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</si>
  <si>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</si>
  <si>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</si>
  <si>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</si>
  <si>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</si>
  <si>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</si>
  <si>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</si>
  <si>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</si>
  <si>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</si>
  <si>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</si>
  <si>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</si>
  <si>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</si>
  <si>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</si>
  <si>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</si>
  <si>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</si>
  <si>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</si>
  <si>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</si>
  <si>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</si>
  <si>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</si>
  <si>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</si>
  <si>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</si>
  <si>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</si>
  <si>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</si>
  <si>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</si>
  <si>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</si>
  <si>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</si>
  <si>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</si>
  <si>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</si>
  <si>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</si>
  <si>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</si>
  <si>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</si>
  <si>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</si>
  <si>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</si>
  <si>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</si>
  <si>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</si>
  <si>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</si>
  <si>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</si>
  <si>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</si>
  <si>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</si>
  <si>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</si>
  <si>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</si>
  <si>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</si>
  <si>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</si>
  <si>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</si>
  <si>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</si>
  <si>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</si>
  <si>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</si>
  <si>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</si>
  <si>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</si>
  <si>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</si>
  <si>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</si>
  <si>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</si>
  <si>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</si>
  <si>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</si>
  <si>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</si>
  <si>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</si>
  <si>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</si>
  <si>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</si>
  <si>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</si>
  <si>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</si>
  <si>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</si>
  <si>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</si>
  <si>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</si>
  <si>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</si>
  <si>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</si>
  <si>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</si>
  <si>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</si>
  <si>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</si>
  <si>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</si>
  <si>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</si>
  <si>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</si>
  <si>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</si>
  <si>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</si>
  <si>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</si>
  <si>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</si>
  <si>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</si>
  <si>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</si>
  <si>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</si>
  <si>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</si>
  <si>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</si>
  <si>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</si>
  <si>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</si>
  <si>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</si>
  <si>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</si>
  <si>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</si>
  <si>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</si>
  <si>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</si>
  <si>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</si>
  <si>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</si>
  <si>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</si>
  <si>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</si>
  <si>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</si>
  <si>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</si>
  <si>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</si>
  <si>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</si>
  <si>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</si>
  <si>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</si>
  <si>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</si>
  <si>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</si>
  <si>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</si>
  <si>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</si>
  <si>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</si>
  <si>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</si>
  <si>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</si>
  <si>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</si>
  <si>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</si>
  <si>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</si>
  <si>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</si>
  <si>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</si>
  <si>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</si>
  <si>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</si>
  <si>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</si>
  <si>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</si>
  <si>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</si>
  <si>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</si>
  <si>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</si>
  <si>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</si>
  <si>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</si>
  <si>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</si>
  <si>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</si>
  <si>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</si>
  <si>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</si>
  <si>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</si>
  <si>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</si>
  <si>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</si>
  <si>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</si>
  <si>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</si>
  <si>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</si>
  <si>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</si>
  <si>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</si>
  <si>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</si>
  <si>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</si>
  <si>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</si>
  <si>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</si>
  <si>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</si>
  <si>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</si>
  <si>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</si>
  <si>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</si>
  <si>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</si>
  <si>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</si>
  <si>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</si>
  <si>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</si>
  <si>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</si>
  <si>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</si>
  <si>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</si>
  <si>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</si>
  <si>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</si>
  <si>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</si>
  <si>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</si>
  <si>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</si>
  <si>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</si>
  <si>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</si>
  <si>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</si>
  <si>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</si>
  <si>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</si>
  <si>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</si>
  <si>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</si>
  <si>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</si>
  <si>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</si>
  <si>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</si>
  <si>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</si>
  <si>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</si>
  <si>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</si>
  <si>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</si>
  <si>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</si>
  <si>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</si>
  <si>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</si>
  <si>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</si>
  <si>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</si>
  <si>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</si>
  <si>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</si>
  <si>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</si>
  <si>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</si>
  <si>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</si>
  <si>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</si>
  <si>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</si>
  <si>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</si>
  <si>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</si>
  <si>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</si>
  <si>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</si>
  <si>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</si>
  <si>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</si>
  <si>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</si>
  <si>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</si>
  <si>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</si>
  <si>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</si>
  <si>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</si>
  <si>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</si>
  <si>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</si>
  <si>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</si>
  <si>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</si>
  <si>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</si>
  <si>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</si>
  <si>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</si>
  <si>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</si>
  <si>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</si>
  <si>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</si>
  <si>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</si>
  <si>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</si>
  <si>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</si>
  <si>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</si>
  <si>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</si>
  <si>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</si>
  <si>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</si>
  <si>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</si>
  <si>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</si>
  <si>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</si>
  <si>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</si>
  <si>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</si>
  <si>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</si>
  <si>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</si>
  <si>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</si>
  <si>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</si>
  <si>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</si>
  <si>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</si>
  <si>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</si>
  <si>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</si>
  <si>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</si>
  <si>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</si>
  <si>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</si>
  <si>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</si>
  <si>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</si>
  <si>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</si>
  <si>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</si>
  <si>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</si>
  <si>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</si>
  <si>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</si>
  <si>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</si>
  <si>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</si>
  <si>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</si>
  <si>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</si>
  <si>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</si>
  <si>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</si>
  <si>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</si>
  <si>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</si>
  <si>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</si>
  <si>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</si>
  <si>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</si>
  <si>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</si>
  <si>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</si>
  <si>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</si>
  <si>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</si>
  <si>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</si>
  <si>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</si>
  <si>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</si>
  <si>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</si>
  <si>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</si>
  <si>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</si>
  <si>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</si>
  <si>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</si>
  <si>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</si>
  <si>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</si>
  <si>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</si>
  <si>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</si>
  <si>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</si>
  <si>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</si>
  <si>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</si>
  <si>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</si>
  <si>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</si>
  <si>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</si>
  <si>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</si>
  <si>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</si>
  <si>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</si>
  <si>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</si>
  <si>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</si>
  <si>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</si>
  <si>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</si>
  <si>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</si>
  <si>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</si>
  <si>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</si>
  <si>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</si>
  <si>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</si>
  <si>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</si>
  <si>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</si>
  <si>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</si>
  <si>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</si>
  <si>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</si>
  <si>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</si>
  <si>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</si>
  <si>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</si>
  <si>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</si>
  <si>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</si>
  <si>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</si>
  <si>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</si>
  <si>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</si>
  <si>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</si>
  <si>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</si>
  <si>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</si>
  <si>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</si>
  <si>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</si>
  <si>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</si>
  <si>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</si>
  <si>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</si>
  <si>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</si>
  <si>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</si>
  <si>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</si>
  <si>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</si>
  <si>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</si>
  <si>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</si>
  <si>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</si>
  <si>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</si>
  <si>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</si>
  <si>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</si>
  <si>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</si>
  <si>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</si>
  <si>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</si>
  <si>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</si>
  <si>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</si>
  <si>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</si>
  <si>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</si>
  <si>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</si>
  <si>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</si>
  <si>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</si>
  <si>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</si>
  <si>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</si>
  <si>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</si>
  <si>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</si>
  <si>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</si>
  <si>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</si>
  <si>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</si>
  <si>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</si>
  <si>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</si>
  <si>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</si>
  <si>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</si>
  <si>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</si>
  <si>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</si>
  <si>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</si>
  <si>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</si>
  <si>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</si>
  <si>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</si>
  <si>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</si>
  <si>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</si>
  <si>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</si>
  <si>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</si>
  <si>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</si>
  <si>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</si>
  <si>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</si>
  <si>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</si>
  <si>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</si>
  <si>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</si>
  <si>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</si>
  <si>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</si>
  <si>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</si>
  <si>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</si>
  <si>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</si>
  <si>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</si>
  <si>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</si>
  <si>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</si>
  <si>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</si>
  <si>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</si>
  <si>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</si>
  <si>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</si>
  <si>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</si>
  <si>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</si>
  <si>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</si>
  <si>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</si>
  <si>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</si>
  <si>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</si>
  <si>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</si>
  <si>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</si>
  <si>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</si>
  <si>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</si>
  <si>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</si>
  <si>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</si>
  <si>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</si>
  <si>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</si>
  <si>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</si>
  <si>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</si>
  <si>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</si>
  <si>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</si>
  <si>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</si>
  <si>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</si>
  <si>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</si>
  <si>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</si>
  <si>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</si>
  <si>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</si>
  <si>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</si>
  <si>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</si>
  <si>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</si>
  <si>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</si>
  <si>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</si>
  <si>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</si>
  <si>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</si>
  <si>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</si>
  <si>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</si>
  <si>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</si>
  <si>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</si>
  <si>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</si>
  <si>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</si>
  <si>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</si>
  <si>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</si>
  <si>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</si>
  <si>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</si>
  <si>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</si>
  <si>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</si>
  <si>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</si>
  <si>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</si>
  <si>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</si>
  <si>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</si>
  <si>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</si>
  <si>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</si>
  <si>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</si>
  <si>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</si>
  <si>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</si>
  <si>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</si>
  <si>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</si>
  <si>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</si>
  <si>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</si>
  <si>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</si>
  <si>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</si>
  <si>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</si>
  <si>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</si>
  <si>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</si>
  <si>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</si>
  <si>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</si>
  <si>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</si>
  <si>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</si>
  <si>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</si>
  <si>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</si>
  <si>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</si>
  <si>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</si>
  <si>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</si>
  <si>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</si>
  <si>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</si>
  <si>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</si>
  <si>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</si>
  <si>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</si>
  <si>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</si>
  <si>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</si>
  <si>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</si>
  <si>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</si>
  <si>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</si>
  <si>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</si>
  <si>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</si>
  <si>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</si>
  <si>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</si>
  <si>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</si>
  <si>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</si>
  <si>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</si>
  <si>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</si>
  <si>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</si>
  <si>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</si>
  <si>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</si>
  <si>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</si>
  <si>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</si>
  <si>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</si>
  <si>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</si>
  <si>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</si>
  <si>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</si>
  <si>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</si>
  <si>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</si>
  <si>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</si>
  <si>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</si>
  <si>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</si>
  <si>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</si>
  <si>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</si>
  <si>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</si>
  <si>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</si>
  <si>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</si>
  <si>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</si>
  <si>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</si>
  <si>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</si>
  <si>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</si>
  <si>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</si>
  <si>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</si>
  <si>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</si>
  <si>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</si>
  <si>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</si>
  <si>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</si>
  <si>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</si>
  <si>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</si>
  <si>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</si>
  <si>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</si>
  <si>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</si>
  <si>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</si>
  <si>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</si>
  <si>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</si>
  <si>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</si>
  <si>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</si>
  <si>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</si>
  <si>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</si>
  <si>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</si>
  <si>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</si>
  <si>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</si>
  <si>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</si>
  <si>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</si>
  <si>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</si>
  <si>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</si>
  <si>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</si>
  <si>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</si>
  <si>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</si>
  <si>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</si>
  <si>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</si>
  <si>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</si>
  <si>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</si>
  <si>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</si>
  <si>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</si>
  <si>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</si>
  <si>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</si>
  <si>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</si>
  <si>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</si>
  <si>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</si>
  <si>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</si>
  <si>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</si>
  <si>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</si>
  <si>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</si>
  <si>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</si>
  <si>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</si>
  <si>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</si>
  <si>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</si>
  <si>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</si>
  <si>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</si>
  <si>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</si>
  <si>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</si>
  <si>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</si>
  <si>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</si>
  <si>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</si>
  <si>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</si>
  <si>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</si>
  <si>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</si>
  <si>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</si>
  <si>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</si>
  <si>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</si>
  <si>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</si>
  <si>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</si>
  <si>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</si>
  <si>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</si>
  <si>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</si>
  <si>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</si>
  <si>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</si>
  <si>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</si>
  <si>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</si>
  <si>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</si>
  <si>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</si>
  <si>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</si>
  <si>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</si>
  <si>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</si>
  <si>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</si>
  <si>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</si>
  <si>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</si>
  <si>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</si>
  <si>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</si>
  <si>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</si>
  <si>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</si>
  <si>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</si>
  <si>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</si>
  <si>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</si>
  <si>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</si>
  <si>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</si>
  <si>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</si>
  <si>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</si>
  <si>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</si>
  <si>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</si>
  <si>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</si>
  <si>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</si>
  <si>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</si>
  <si>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</si>
  <si>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</si>
  <si>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</si>
  <si>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</si>
  <si>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</si>
  <si>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</si>
  <si>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</si>
  <si>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</si>
  <si>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</si>
  <si>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</si>
  <si>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</si>
  <si>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</si>
  <si>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</si>
  <si>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</si>
  <si>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</si>
  <si>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</si>
  <si>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</si>
  <si>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</si>
  <si>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</si>
  <si>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</si>
  <si>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</si>
  <si>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</si>
  <si>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</si>
  <si>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</si>
  <si>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</si>
  <si>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</si>
  <si>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</si>
  <si>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</si>
  <si>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</si>
  <si>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</si>
  <si>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</si>
  <si>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</si>
  <si>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</si>
  <si>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</si>
  <si>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</si>
  <si>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</si>
  <si>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</si>
  <si>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</si>
  <si>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</si>
  <si>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</si>
  <si>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</si>
  <si>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</si>
  <si>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</si>
  <si>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</si>
  <si>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</si>
  <si>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</si>
  <si>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</si>
  <si>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</si>
  <si>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</si>
  <si>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</si>
  <si>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</si>
  <si>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</si>
  <si>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</si>
  <si>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</si>
  <si>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</si>
  <si>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</si>
  <si>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</si>
  <si>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</si>
  <si>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</si>
  <si>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</si>
  <si>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</si>
  <si>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</si>
  <si>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</si>
  <si>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</si>
  <si>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</si>
  <si>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</si>
  <si>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</si>
  <si>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</si>
  <si>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</si>
  <si>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</si>
  <si>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</si>
  <si>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</si>
  <si>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</si>
  <si>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</si>
  <si>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</si>
  <si>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</si>
  <si>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</si>
  <si>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</si>
  <si>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</si>
  <si>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</si>
  <si>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</si>
  <si>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</si>
  <si>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</si>
  <si>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</si>
  <si>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</si>
  <si>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</si>
  <si>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</si>
  <si>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</si>
  <si>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</si>
  <si>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</si>
  <si>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</si>
  <si>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</si>
  <si>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</si>
  <si>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</si>
  <si>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</si>
  <si>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</si>
  <si>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</si>
  <si>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</si>
  <si>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</si>
  <si>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</si>
  <si>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</si>
  <si>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</si>
  <si>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</si>
  <si>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</si>
  <si>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</si>
  <si>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</si>
  <si>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</si>
  <si>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</si>
  <si>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</si>
  <si>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</si>
  <si>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</si>
  <si>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</si>
  <si>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</si>
  <si>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</si>
  <si>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</si>
  <si>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</si>
  <si>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</si>
  <si>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</si>
  <si>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</si>
  <si>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</si>
  <si>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</si>
  <si>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</si>
  <si>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</si>
  <si>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</si>
  <si>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</si>
  <si>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</si>
  <si>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</si>
  <si>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</si>
  <si>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</si>
  <si>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</si>
  <si>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</si>
  <si>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</si>
  <si>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</si>
  <si>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</si>
  <si>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</si>
  <si>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</si>
  <si>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</si>
  <si>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</si>
  <si>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</si>
  <si>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</si>
  <si>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</si>
  <si>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</si>
  <si>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</si>
  <si>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</si>
  <si>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</si>
  <si>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</si>
  <si>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</si>
  <si>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</si>
  <si>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</si>
  <si>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</si>
  <si>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</si>
  <si>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</si>
  <si>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</si>
  <si>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</si>
  <si>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</si>
  <si>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</si>
  <si>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</si>
  <si>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</si>
  <si>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</si>
  <si>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</si>
  <si>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</si>
  <si>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</si>
  <si>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</si>
  <si>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</si>
  <si>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</si>
  <si>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</si>
  <si>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</si>
  <si>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</si>
  <si>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</si>
  <si>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</si>
  <si>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</si>
  <si>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</si>
  <si>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</si>
  <si>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</si>
  <si>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</si>
  <si>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</si>
  <si>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</si>
  <si>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</si>
  <si>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</si>
  <si>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</si>
  <si>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</si>
  <si>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</si>
  <si>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</si>
  <si>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</si>
  <si>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</si>
  <si>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</si>
  <si>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</si>
  <si>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</si>
  <si>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</si>
  <si>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</si>
  <si>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</si>
  <si>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</si>
  <si>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</si>
  <si>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</si>
  <si>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</si>
  <si>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</si>
  <si>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</si>
  <si>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</si>
  <si>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</si>
  <si>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</si>
  <si>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</si>
  <si>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</si>
  <si>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</si>
  <si>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</si>
  <si>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</si>
  <si>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</si>
  <si>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</si>
  <si>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</si>
  <si>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</si>
  <si>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</si>
  <si>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</si>
  <si>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</si>
  <si>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</si>
  <si>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</si>
  <si>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</si>
  <si>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</si>
  <si>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</si>
  <si>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</si>
  <si>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</si>
  <si>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</si>
  <si>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</si>
  <si>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</si>
  <si>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</si>
  <si>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</si>
  <si>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</si>
  <si>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</si>
  <si>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</si>
  <si>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</si>
  <si>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</si>
  <si>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</si>
  <si>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</si>
  <si>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</si>
  <si>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</si>
  <si>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</si>
  <si>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</si>
  <si>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</si>
  <si>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</si>
  <si>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</si>
  <si>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</si>
  <si>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</si>
  <si>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</si>
  <si>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</si>
  <si>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</si>
  <si>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</si>
  <si>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</si>
  <si>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</si>
  <si>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</si>
  <si>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</si>
  <si>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</si>
  <si>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</si>
  <si>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</si>
  <si>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</si>
  <si>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</si>
  <si>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</si>
  <si>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</si>
  <si>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</si>
  <si>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</si>
  <si>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</si>
  <si>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</si>
  <si>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</si>
  <si>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</si>
  <si>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</si>
  <si>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</si>
  <si>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</si>
  <si>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</si>
  <si>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</si>
  <si>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</si>
  <si>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</si>
  <si>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</si>
  <si>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</si>
  <si>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</si>
  <si>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</si>
  <si>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</si>
  <si>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</si>
  <si>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</si>
  <si>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</si>
  <si>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</si>
  <si>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</si>
  <si>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</si>
  <si>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</si>
  <si>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</si>
  <si>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</si>
  <si>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</si>
  <si>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</si>
  <si>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</si>
  <si>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</si>
  <si>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</si>
  <si>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</si>
  <si>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</si>
  <si>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</si>
  <si>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</si>
  <si>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</si>
  <si>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</si>
  <si>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</si>
  <si>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</si>
  <si>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</si>
  <si>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</si>
  <si>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</si>
  <si>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</si>
  <si>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</si>
  <si>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</si>
  <si>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</si>
  <si>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</si>
  <si>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</si>
  <si>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</si>
  <si>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</si>
  <si>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</si>
  <si>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</si>
  <si>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</si>
  <si>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</si>
  <si>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</si>
  <si>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</si>
  <si>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</si>
  <si>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</si>
  <si>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</si>
  <si>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</si>
  <si>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</si>
  <si>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</si>
  <si>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</si>
  <si>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</si>
  <si>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</si>
  <si>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</si>
  <si>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</si>
  <si>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</si>
  <si>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</si>
  <si>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</si>
  <si>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</si>
  <si>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</si>
  <si>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</si>
  <si>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</si>
  <si>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</si>
  <si>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</si>
  <si>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</si>
  <si>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</si>
  <si>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</si>
  <si>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</si>
  <si>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</si>
  <si>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</si>
  <si>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</si>
  <si>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</si>
  <si>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</si>
  <si>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</si>
  <si>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</si>
  <si>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</si>
  <si>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</si>
  <si>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</si>
  <si>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</si>
  <si>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</si>
  <si>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</si>
  <si>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</si>
  <si>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</si>
  <si>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</si>
  <si>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</si>
  <si>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</si>
  <si>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</si>
  <si>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</si>
  <si>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</si>
  <si>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</si>
  <si>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</si>
  <si>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</si>
  <si>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</si>
  <si>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</si>
  <si>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</si>
  <si>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</si>
  <si>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</si>
  <si>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</si>
  <si>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</si>
  <si>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</si>
  <si>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</si>
  <si>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</si>
  <si>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</si>
  <si>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</si>
  <si>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</si>
  <si>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</si>
  <si>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</si>
  <si>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</si>
  <si>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</si>
  <si>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</si>
  <si>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</si>
  <si>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</si>
  <si>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</si>
  <si>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</si>
  <si>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</si>
  <si>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</si>
  <si>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</si>
  <si>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</si>
  <si>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</si>
  <si>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</si>
  <si>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</si>
  <si>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</si>
  <si>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</si>
  <si>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</si>
  <si>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</si>
  <si>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</si>
  <si>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</si>
  <si>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</si>
  <si>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</si>
  <si>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</si>
  <si>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</si>
  <si>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</si>
  <si>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</si>
  <si>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</si>
  <si>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</si>
  <si>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</si>
  <si>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</si>
  <si>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</si>
  <si>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</si>
  <si>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</si>
  <si>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</si>
  <si>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</si>
  <si>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</si>
  <si>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</si>
  <si>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</si>
  <si>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</si>
  <si>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</si>
  <si>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</si>
  <si>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</si>
  <si>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</si>
  <si>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</si>
  <si>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</si>
  <si>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</si>
  <si>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</si>
  <si>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</si>
  <si>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</si>
  <si>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</si>
  <si>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</si>
  <si>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</si>
  <si>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</si>
  <si>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</si>
  <si>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</si>
  <si>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</si>
  <si>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</si>
  <si>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</si>
  <si>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</si>
  <si>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</si>
  <si>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</si>
  <si>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</si>
  <si>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</si>
  <si>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</si>
  <si>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</si>
  <si>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</si>
  <si>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</si>
  <si>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</si>
  <si>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</si>
  <si>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</si>
  <si>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</si>
  <si>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</si>
  <si>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</si>
  <si>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</si>
  <si>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</si>
  <si>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</si>
  <si>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</si>
  <si>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</si>
  <si>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</si>
  <si>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</si>
  <si>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</si>
  <si>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</si>
  <si>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</si>
  <si>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</si>
  <si>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</si>
  <si>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</si>
  <si>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</si>
  <si>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</si>
  <si>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</si>
  <si>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</si>
  <si>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</si>
  <si>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</si>
  <si>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</si>
  <si>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</si>
  <si>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</si>
  <si>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</si>
  <si>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</si>
  <si>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</si>
  <si>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</si>
  <si>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</si>
  <si>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</si>
  <si>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</si>
  <si>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</si>
  <si>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</si>
  <si>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</si>
  <si>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</si>
  <si>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</si>
  <si>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</si>
  <si>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</si>
  <si>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</si>
  <si>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</si>
  <si>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</si>
  <si>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</si>
  <si>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</si>
  <si>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</si>
  <si>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</si>
  <si>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</si>
  <si>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</si>
  <si>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</si>
  <si>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</si>
  <si>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</si>
  <si>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</si>
  <si>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</si>
  <si>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</si>
  <si>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</si>
  <si>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</si>
  <si>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</si>
  <si>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</si>
  <si>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</si>
  <si>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</si>
  <si>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</si>
  <si>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</si>
  <si>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</si>
  <si>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</si>
  <si>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</si>
  <si>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</si>
  <si>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</si>
  <si>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</si>
  <si>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</si>
  <si>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</si>
  <si>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</si>
  <si>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</si>
  <si>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</si>
  <si>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</si>
  <si>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</si>
  <si>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</si>
  <si>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</si>
  <si>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</si>
  <si>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</si>
  <si>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</si>
  <si>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</si>
  <si>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</si>
  <si>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</si>
  <si>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</si>
  <si>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</si>
  <si>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</si>
  <si>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</si>
  <si>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</si>
  <si>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</si>
  <si>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</si>
  <si>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</si>
  <si>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</si>
  <si>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</si>
  <si>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</si>
  <si>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</si>
  <si>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</si>
  <si>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</si>
  <si>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</si>
  <si>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</si>
  <si>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</si>
  <si>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</si>
  <si>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</si>
  <si>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</si>
  <si>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</si>
  <si>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</si>
  <si>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</si>
  <si>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</si>
  <si>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</si>
  <si>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</si>
  <si>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</si>
  <si>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</si>
  <si>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</si>
  <si>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</si>
  <si>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</si>
  <si>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</si>
  <si>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</si>
  <si>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</si>
  <si>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</si>
  <si>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</si>
  <si>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</si>
  <si>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</si>
  <si>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</si>
  <si>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</si>
  <si>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</si>
  <si>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</si>
  <si>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</si>
  <si>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</si>
  <si>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</si>
  <si>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</si>
  <si>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</si>
  <si>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</si>
  <si>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</si>
  <si>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</si>
  <si>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</si>
  <si>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</si>
  <si>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</si>
  <si>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</si>
  <si>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</si>
  <si>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</si>
  <si>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</si>
  <si>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</si>
  <si>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</si>
  <si>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</si>
  <si>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</si>
  <si>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</si>
  <si>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</si>
  <si>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</si>
  <si>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</si>
  <si>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</si>
  <si>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</si>
  <si>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</si>
  <si>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</si>
  <si>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</si>
  <si>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</si>
  <si>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</si>
  <si>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</si>
  <si>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</si>
  <si>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</si>
  <si>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</si>
  <si>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</si>
  <si>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</si>
  <si>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</si>
  <si>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</si>
  <si>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</si>
  <si>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</si>
  <si>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</si>
  <si>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</si>
  <si>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</si>
  <si>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</si>
  <si>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</si>
  <si>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</si>
  <si>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</si>
  <si>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</si>
  <si>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</si>
  <si>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</si>
  <si>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</si>
  <si>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</si>
  <si>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</si>
  <si>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</si>
  <si>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</si>
  <si>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</si>
  <si>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</si>
  <si>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</si>
  <si>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</si>
  <si>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</si>
  <si>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</si>
  <si>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</si>
  <si>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</si>
  <si>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</si>
  <si>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</si>
  <si>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</si>
  <si>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</si>
  <si>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</si>
  <si>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</si>
  <si>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</si>
  <si>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</si>
  <si>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</si>
  <si>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</si>
  <si>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</si>
  <si>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</si>
  <si>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</si>
  <si>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</si>
  <si>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</si>
  <si>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</si>
  <si>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</si>
  <si>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</si>
  <si>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</si>
  <si>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</si>
  <si>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</si>
  <si>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</si>
  <si>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</si>
  <si>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</si>
  <si>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</si>
  <si>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</si>
  <si>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</si>
  <si>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</si>
  <si>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</si>
  <si>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</si>
  <si>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</si>
  <si>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</si>
  <si>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</si>
  <si>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</si>
  <si>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</si>
  <si>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</si>
  <si>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</si>
  <si>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</si>
  <si>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</si>
  <si>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</si>
  <si>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</si>
  <si>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</si>
  <si>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</si>
  <si>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</si>
  <si>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</si>
  <si>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</si>
  <si>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</si>
  <si>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</si>
  <si>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</si>
  <si>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</si>
  <si>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</si>
  <si>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</si>
  <si>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</si>
  <si>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</si>
  <si>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</si>
  <si>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</si>
  <si>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</si>
  <si>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</si>
  <si>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</si>
  <si>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</si>
  <si>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</si>
  <si>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</si>
  <si>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</si>
  <si>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</si>
  <si>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</si>
  <si>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</si>
  <si>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</si>
  <si>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</si>
  <si>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</si>
  <si>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</si>
  <si>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</si>
  <si>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</si>
  <si>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</si>
  <si>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</si>
  <si>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</si>
  <si>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</si>
  <si>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</si>
  <si>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</si>
  <si>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</si>
  <si>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</si>
  <si>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</si>
  <si>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</si>
  <si>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</si>
  <si>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</si>
  <si>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</si>
  <si>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</si>
  <si>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</si>
  <si>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</si>
  <si>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</si>
  <si>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</si>
  <si>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</si>
  <si>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</si>
  <si>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</si>
  <si>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</si>
  <si>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</si>
  <si>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</si>
  <si>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</si>
  <si>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</si>
  <si>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</si>
  <si>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</si>
  <si>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</si>
  <si>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</si>
  <si>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</si>
  <si>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</si>
  <si>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</si>
  <si>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</si>
  <si>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</si>
  <si>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</si>
  <si>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</si>
  <si>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</si>
  <si>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</si>
  <si>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</si>
  <si>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</si>
  <si>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</si>
  <si>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</si>
  <si>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</si>
  <si>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</si>
  <si>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</si>
  <si>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</si>
  <si>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</si>
  <si>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</si>
  <si>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</si>
  <si>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</si>
  <si>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</si>
  <si>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</si>
  <si>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</si>
  <si>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</si>
  <si>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</si>
  <si>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</si>
  <si>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</si>
  <si>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</si>
  <si>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</si>
  <si>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</si>
  <si>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</si>
  <si>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</si>
  <si>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</si>
  <si>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</si>
  <si>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</si>
  <si>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</si>
  <si>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</si>
  <si>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</si>
  <si>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</si>
  <si>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</si>
  <si>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</si>
  <si>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</si>
  <si>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</si>
  <si>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</si>
  <si>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</si>
  <si>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</si>
  <si>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</si>
  <si>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</si>
  <si>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</si>
  <si>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</si>
  <si>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</si>
  <si>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</si>
  <si>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</si>
  <si>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</si>
  <si>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</si>
  <si>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</si>
  <si>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</si>
  <si>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</si>
  <si>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</si>
  <si>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</si>
  <si>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</si>
  <si>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</si>
  <si>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</si>
  <si>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</si>
  <si>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</si>
  <si>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</si>
  <si>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</si>
  <si>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</si>
  <si>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</si>
  <si>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</si>
  <si>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</si>
  <si>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</si>
  <si>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</si>
  <si>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</si>
  <si>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</si>
  <si>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</si>
  <si>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</si>
  <si>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</si>
  <si>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</si>
  <si>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</si>
  <si>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</si>
  <si>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</si>
  <si>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</si>
  <si>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</si>
  <si>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</si>
  <si>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</si>
  <si>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</si>
  <si>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</si>
  <si>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</si>
  <si>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</si>
  <si>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</si>
  <si>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</si>
  <si>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</si>
  <si>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</si>
  <si>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</si>
  <si>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</si>
  <si>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</si>
  <si>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</si>
  <si>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</si>
  <si>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</si>
  <si>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</si>
  <si>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</si>
  <si>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</si>
  <si>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</si>
  <si>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</si>
  <si>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</si>
  <si>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</si>
  <si>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</si>
  <si>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</si>
  <si>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</si>
  <si>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</si>
  <si>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</si>
  <si>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</si>
  <si>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</si>
  <si>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</si>
  <si>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</si>
  <si>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</si>
  <si>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</si>
  <si>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</si>
  <si>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</si>
  <si>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</si>
  <si>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</si>
  <si>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</si>
  <si>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</si>
  <si>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</si>
  <si>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</si>
  <si>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</si>
  <si>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</si>
  <si>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</si>
  <si>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</si>
  <si>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</si>
  <si>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</si>
  <si>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</si>
  <si>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</si>
  <si>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</si>
  <si>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</si>
  <si>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</si>
  <si>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</si>
  <si>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</si>
  <si>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</si>
  <si>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</si>
  <si>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</si>
  <si>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</si>
  <si>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</si>
  <si>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</si>
  <si>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</si>
  <si>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</si>
  <si>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</si>
  <si>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</si>
  <si>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</si>
  <si>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</si>
  <si>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</si>
  <si>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</si>
  <si>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</si>
  <si>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</si>
  <si>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</si>
  <si>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</si>
  <si>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</si>
  <si>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</si>
  <si>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</si>
  <si>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</si>
  <si>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</si>
  <si>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</si>
  <si>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</si>
  <si>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</si>
  <si>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</si>
  <si>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</si>
  <si>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</si>
  <si>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</si>
  <si>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</si>
  <si>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</si>
  <si>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</si>
  <si>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</si>
  <si>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</si>
  <si>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</si>
  <si>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</si>
  <si>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</si>
  <si>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</si>
  <si>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</si>
  <si>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</si>
  <si>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</si>
  <si>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</si>
  <si>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</si>
  <si>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</si>
  <si>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</si>
  <si>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</si>
  <si>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</si>
  <si>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</si>
  <si>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</si>
  <si>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</si>
  <si>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</si>
  <si>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</si>
  <si>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</si>
  <si>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</si>
  <si>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</si>
  <si>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</si>
  <si>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</si>
  <si>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</si>
  <si>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</si>
  <si>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</si>
  <si>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</si>
  <si>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</si>
  <si>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</si>
  <si>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</si>
  <si>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</si>
  <si>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</si>
  <si>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</si>
  <si>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</si>
  <si>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</si>
  <si>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</si>
  <si>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</si>
  <si>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</si>
  <si>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</si>
  <si>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</si>
  <si>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</si>
  <si>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</si>
  <si>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</si>
  <si>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</si>
  <si>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</si>
  <si>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</si>
  <si>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</si>
  <si>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</si>
  <si>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</si>
  <si>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</si>
  <si>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</si>
  <si>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</si>
  <si>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</si>
  <si>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</si>
  <si>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</si>
  <si>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</si>
  <si>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</si>
  <si>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</si>
  <si>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</si>
  <si>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</si>
  <si>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</si>
  <si>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</si>
  <si>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</si>
  <si>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</si>
  <si>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</si>
  <si>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</si>
  <si>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</si>
  <si>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</si>
  <si>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</si>
  <si>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</si>
  <si>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</si>
  <si>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</si>
  <si>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</si>
  <si>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</si>
  <si>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</si>
  <si>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</si>
  <si>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</si>
  <si>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</si>
  <si>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</si>
  <si>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</si>
  <si>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</si>
  <si>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</si>
  <si>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</si>
  <si>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</si>
  <si>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</si>
  <si>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</si>
  <si>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</si>
  <si>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</si>
  <si>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</si>
  <si>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</si>
  <si>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</si>
  <si>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</si>
  <si>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</si>
  <si>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</si>
  <si>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</si>
  <si>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</si>
  <si>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</si>
  <si>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</si>
  <si>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</si>
  <si>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</si>
  <si>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</si>
  <si>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</si>
  <si>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</si>
  <si>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</si>
  <si>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</si>
  <si>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</si>
  <si>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</si>
  <si>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</si>
  <si>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</si>
  <si>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</si>
  <si>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</si>
  <si>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</si>
  <si>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</si>
  <si>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</si>
  <si>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</si>
  <si>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</si>
  <si>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</si>
  <si>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</si>
  <si>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</si>
  <si>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</si>
  <si>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</si>
  <si>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</si>
  <si>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</si>
  <si>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</si>
  <si>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</si>
  <si>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</si>
  <si>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</si>
  <si>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</si>
  <si>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</si>
  <si>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</si>
  <si>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</si>
  <si>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</si>
  <si>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</si>
  <si>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</si>
  <si>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</si>
  <si>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</si>
  <si>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</si>
  <si>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</si>
  <si>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</si>
  <si>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</si>
  <si>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</si>
  <si>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</si>
  <si>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</si>
  <si>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</si>
  <si>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</si>
  <si>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</si>
  <si>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</si>
  <si>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</si>
  <si>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</si>
  <si>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</si>
  <si>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</si>
  <si>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</si>
  <si>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</si>
  <si>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</si>
  <si>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</si>
  <si>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</si>
  <si>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</si>
  <si>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</si>
  <si>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</si>
  <si>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</si>
  <si>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</si>
  <si>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</si>
  <si>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</si>
  <si>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</si>
  <si>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</si>
  <si>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</si>
  <si>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</si>
  <si>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</si>
  <si>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</si>
  <si>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</si>
  <si>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</si>
  <si>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</si>
  <si>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</si>
  <si>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</si>
  <si>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</si>
  <si>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</si>
  <si>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</si>
  <si>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</si>
  <si>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</si>
  <si>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</si>
  <si>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</si>
  <si>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</si>
  <si>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</si>
  <si>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</si>
  <si>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</si>
  <si>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</si>
  <si>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</si>
  <si>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</si>
  <si>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</si>
  <si>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</si>
  <si>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</si>
  <si>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</si>
  <si>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</si>
  <si>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</si>
  <si>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</si>
  <si>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</si>
  <si>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</si>
  <si>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</si>
  <si>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</si>
  <si>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</si>
  <si>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</si>
  <si>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</si>
  <si>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</si>
  <si>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</si>
  <si>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</si>
  <si>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</si>
  <si>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</si>
  <si>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</si>
  <si>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</si>
  <si>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</si>
  <si>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</si>
  <si>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</si>
  <si>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</si>
  <si>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</si>
  <si>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</si>
  <si>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</si>
  <si>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</si>
  <si>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</si>
  <si>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</si>
  <si>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</si>
  <si>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</si>
  <si>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</si>
  <si>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</si>
  <si>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</si>
  <si>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</si>
  <si>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</si>
  <si>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</si>
  <si>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</si>
  <si>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</si>
  <si>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</si>
  <si>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</si>
  <si>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</si>
  <si>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</si>
  <si>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</si>
  <si>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</si>
  <si>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</si>
  <si>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</si>
  <si>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</si>
  <si>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</si>
  <si>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</si>
  <si>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</si>
  <si>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</si>
  <si>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</si>
  <si>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</si>
  <si>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</si>
  <si>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</si>
  <si>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</si>
  <si>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</si>
  <si>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</si>
  <si>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</si>
  <si>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</si>
  <si>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</si>
  <si>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</si>
  <si>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</si>
  <si>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</si>
  <si>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</si>
  <si>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</si>
  <si>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</si>
  <si>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</si>
  <si>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</si>
  <si>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</si>
  <si>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</si>
  <si>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</si>
  <si>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</si>
  <si>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</si>
  <si>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</si>
  <si>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</si>
  <si>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</si>
  <si>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</si>
  <si>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</si>
  <si>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</si>
  <si>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</si>
  <si>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</si>
  <si>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</si>
  <si>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</si>
  <si>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</si>
  <si>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</si>
  <si>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</si>
  <si>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</si>
  <si>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</si>
  <si>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</si>
  <si>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</si>
  <si>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</si>
  <si>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</si>
  <si>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</si>
  <si>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</si>
  <si>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</si>
  <si>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</si>
  <si>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</si>
  <si>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</si>
  <si>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</si>
  <si>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</si>
  <si>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</si>
  <si>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</si>
  <si>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</si>
  <si>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</si>
  <si>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</si>
  <si>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</si>
  <si>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</si>
  <si>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</si>
  <si>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</si>
  <si>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</si>
  <si>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</si>
  <si>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</si>
  <si>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</si>
  <si>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</si>
  <si>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</si>
  <si>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</si>
  <si>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</si>
  <si>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</si>
  <si>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</si>
  <si>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</si>
  <si>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</si>
  <si>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</si>
  <si>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</si>
  <si>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</si>
  <si>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</si>
  <si>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</si>
  <si>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</si>
  <si>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</si>
  <si>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</si>
  <si>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</si>
  <si>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</si>
  <si>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</si>
  <si>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</si>
  <si>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</si>
  <si>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</si>
  <si>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</si>
  <si>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</si>
  <si>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</si>
  <si>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</si>
  <si>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</si>
  <si>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</si>
  <si>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</si>
  <si>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</si>
  <si>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</si>
  <si>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</si>
  <si>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</si>
  <si>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</si>
  <si>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</si>
  <si>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</si>
  <si>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</si>
  <si>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</si>
  <si>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</si>
  <si>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</si>
  <si>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</si>
  <si>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</si>
  <si>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</si>
  <si>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</si>
  <si>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</si>
  <si>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</si>
  <si>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</si>
  <si>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</si>
  <si>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</si>
  <si>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</si>
  <si>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</si>
  <si>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</si>
  <si>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</si>
  <si>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</si>
  <si>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</si>
  <si>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</si>
  <si>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</si>
  <si>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</si>
  <si>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</si>
  <si>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</si>
  <si>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</si>
  <si>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</si>
  <si>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</si>
  <si>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</si>
  <si>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</si>
  <si>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</si>
  <si>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</si>
  <si>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</si>
  <si>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</si>
  <si>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</si>
  <si>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</si>
  <si>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</si>
  <si>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</si>
  <si>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</si>
  <si>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</si>
  <si>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</si>
  <si>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</si>
  <si>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</si>
  <si>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</si>
  <si>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</si>
  <si>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</si>
  <si>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</si>
  <si>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</si>
  <si>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</si>
  <si>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</si>
  <si>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</si>
  <si>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</si>
  <si>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</si>
  <si>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</si>
  <si>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</si>
  <si>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</si>
  <si>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</si>
  <si>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</si>
  <si>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</si>
  <si>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</si>
  <si>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</si>
  <si>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</si>
  <si>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</si>
  <si>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</si>
  <si>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</si>
  <si>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</si>
  <si>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</si>
  <si>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</si>
  <si>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</si>
  <si>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</si>
  <si>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</si>
  <si>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</si>
  <si>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</si>
  <si>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</si>
  <si>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</si>
  <si>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</si>
  <si>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</si>
  <si>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</si>
  <si>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</si>
  <si>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</si>
  <si>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</si>
  <si>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</si>
  <si>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</si>
  <si>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</si>
  <si>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</si>
  <si>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</si>
  <si>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</si>
  <si>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</si>
  <si>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</si>
  <si>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</si>
  <si>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</si>
  <si>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</si>
  <si>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</si>
  <si>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</si>
  <si>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</si>
  <si>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</si>
  <si>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</si>
  <si>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</si>
  <si>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</si>
  <si>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</si>
  <si>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</si>
  <si>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</si>
  <si>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</si>
  <si>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</si>
  <si>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</si>
  <si>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</si>
  <si>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</si>
  <si>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</si>
  <si>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</si>
  <si>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</si>
  <si>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</si>
  <si>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</si>
  <si>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</si>
  <si>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</si>
  <si>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</si>
  <si>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</si>
  <si>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</si>
  <si>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</si>
  <si>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</si>
  <si>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</si>
  <si>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</si>
  <si>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</si>
  <si>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</si>
  <si>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</si>
  <si>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</si>
  <si>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</si>
  <si>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</si>
  <si>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</si>
  <si>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</si>
  <si>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</si>
  <si>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</si>
  <si>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</si>
  <si>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</si>
  <si>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</si>
  <si>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</si>
  <si>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</si>
  <si>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</si>
  <si>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</si>
  <si>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</si>
  <si>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</si>
  <si>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</si>
  <si>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</si>
  <si>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</si>
  <si>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</si>
  <si>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</si>
  <si>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</si>
  <si>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</si>
  <si>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</si>
  <si>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</si>
  <si>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</si>
  <si>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</si>
  <si>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</si>
  <si>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</si>
  <si>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</si>
  <si>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</si>
  <si>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</si>
  <si>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</si>
  <si>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</si>
  <si>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</si>
  <si>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</si>
  <si>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</si>
  <si>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</si>
  <si>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</si>
  <si>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</si>
  <si>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</si>
  <si>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</si>
  <si>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</si>
  <si>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</si>
  <si>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</si>
  <si>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</si>
  <si>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</si>
  <si>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</si>
  <si>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</si>
  <si>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</si>
  <si>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</si>
  <si>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</si>
  <si>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</si>
  <si>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</si>
  <si>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</si>
  <si>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</si>
  <si>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</si>
  <si>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</si>
  <si>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</si>
  <si>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</si>
  <si>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</si>
  <si>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</si>
  <si>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</si>
  <si>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</si>
  <si>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</si>
  <si>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</si>
  <si>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</si>
  <si>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</si>
  <si>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</si>
  <si>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</si>
  <si>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</si>
  <si>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</si>
  <si>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</si>
  <si>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</si>
  <si>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</si>
  <si>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</si>
  <si>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</si>
  <si>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</si>
  <si>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</si>
  <si>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</si>
  <si>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</si>
  <si>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</si>
  <si>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</si>
  <si>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</si>
  <si>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</si>
  <si>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</si>
  <si>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</si>
  <si>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</si>
  <si>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</si>
  <si>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</si>
  <si>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</si>
  <si>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</si>
  <si>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</si>
  <si>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</si>
  <si>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</si>
  <si>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</si>
  <si>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</si>
  <si>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</si>
  <si>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</si>
  <si>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</si>
  <si>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</si>
  <si>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</si>
  <si>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</si>
  <si>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</si>
  <si>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</si>
  <si>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</si>
  <si>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</si>
  <si>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</si>
  <si>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</si>
  <si>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</si>
  <si>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</si>
  <si>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</si>
  <si>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</si>
  <si>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</si>
  <si>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</si>
  <si>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</si>
  <si>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</si>
  <si>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</si>
  <si>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</si>
  <si>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</si>
  <si>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</si>
  <si>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</si>
  <si>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</si>
  <si>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</si>
  <si>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</si>
  <si>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</si>
  <si>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</si>
  <si>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</si>
  <si>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</si>
  <si>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</si>
  <si>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</si>
  <si>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</si>
  <si>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</si>
  <si>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</si>
  <si>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</si>
  <si>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</si>
  <si>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</si>
  <si>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</si>
  <si>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</si>
  <si>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</si>
  <si>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</si>
  <si>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</si>
  <si>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</si>
  <si>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</si>
  <si>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</si>
  <si>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</si>
  <si>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</si>
  <si>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</si>
  <si>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</si>
  <si>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</si>
  <si>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</si>
  <si>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</si>
  <si>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</si>
  <si>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</si>
  <si>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</si>
  <si>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</si>
  <si>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</si>
  <si>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</si>
  <si>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</si>
  <si>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</si>
  <si>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</si>
  <si>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</si>
  <si>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</si>
  <si>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</si>
  <si>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</si>
  <si>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</si>
  <si>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</si>
  <si>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</si>
  <si>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</si>
  <si>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</si>
  <si>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</si>
  <si>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</si>
  <si>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</si>
  <si>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</si>
  <si>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</si>
  <si>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</si>
  <si>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</si>
  <si>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</si>
  <si>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</si>
  <si>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</si>
  <si>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</si>
  <si>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</si>
  <si>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</si>
  <si>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</si>
  <si>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</si>
  <si>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</si>
  <si>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</si>
  <si>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</si>
  <si>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</si>
  <si>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</si>
  <si>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</si>
  <si>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</si>
  <si>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</si>
  <si>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</si>
  <si>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</si>
  <si>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</si>
  <si>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</si>
  <si>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</si>
  <si>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</si>
  <si>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</si>
  <si>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</si>
  <si>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</si>
  <si>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</si>
  <si>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</si>
  <si>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</si>
  <si>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</si>
  <si>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</si>
  <si>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</si>
  <si>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</si>
  <si>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</si>
  <si>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</si>
  <si>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</si>
  <si>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</si>
  <si>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</si>
  <si>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</si>
  <si>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</si>
  <si>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</si>
  <si>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</si>
  <si>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</si>
  <si>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</si>
  <si>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</si>
  <si>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</si>
  <si>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</si>
  <si>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</si>
  <si>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</si>
  <si>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</si>
  <si>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</si>
  <si>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</si>
  <si>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</si>
  <si>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</si>
  <si>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</si>
  <si>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</si>
  <si>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</si>
  <si>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</si>
  <si>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</si>
  <si>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</si>
  <si>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</si>
  <si>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</si>
  <si>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</si>
  <si>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</si>
  <si>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</si>
  <si>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</si>
  <si>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</si>
  <si>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</si>
  <si>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</si>
  <si>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</si>
  <si>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</si>
  <si>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</si>
  <si>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</si>
  <si>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</si>
  <si>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</si>
  <si>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</si>
  <si>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</si>
  <si>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</si>
  <si>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</si>
  <si>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</si>
  <si>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</si>
  <si>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</si>
  <si>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</si>
  <si>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</si>
  <si>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</si>
  <si>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</si>
  <si>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</si>
  <si>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</si>
  <si>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</si>
  <si>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</si>
  <si>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</si>
  <si>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</si>
  <si>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</si>
  <si>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</si>
  <si>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</si>
  <si>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</si>
  <si>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</si>
  <si>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</si>
  <si>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</si>
  <si>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</si>
  <si>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</si>
  <si>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</si>
  <si>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</si>
  <si>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</si>
  <si>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</si>
  <si>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</si>
  <si>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</si>
  <si>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</si>
  <si>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</si>
  <si>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</si>
  <si>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</si>
  <si>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</si>
  <si>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</si>
  <si>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</si>
  <si>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</si>
  <si>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</si>
  <si>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</si>
  <si>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</si>
  <si>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</si>
  <si>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</si>
  <si>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</si>
  <si>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</si>
  <si>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</si>
  <si>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</si>
  <si>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</si>
  <si>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</si>
  <si>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</si>
  <si>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</si>
  <si>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</si>
  <si>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</si>
  <si>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</si>
  <si>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</si>
  <si>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</si>
  <si>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</si>
  <si>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</si>
  <si>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</si>
  <si>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</si>
  <si>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</si>
  <si>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</si>
  <si>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</si>
  <si>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</si>
  <si>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</si>
  <si>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</si>
  <si>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</si>
  <si>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</si>
  <si>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</si>
  <si>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</si>
  <si>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</si>
  <si>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</si>
  <si>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</si>
  <si>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</si>
  <si>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</si>
  <si>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</si>
  <si>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</si>
  <si>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</si>
  <si>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</si>
  <si>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</si>
  <si>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</si>
  <si>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</si>
  <si>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</si>
  <si>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</si>
  <si>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</si>
  <si>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</si>
  <si>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</si>
  <si>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</si>
  <si>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</si>
  <si>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</si>
  <si>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</si>
  <si>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</si>
  <si>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</si>
  <si>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</si>
  <si>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</si>
  <si>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</si>
  <si>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</si>
  <si>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</si>
  <si>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</si>
  <si>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</si>
  <si>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</si>
  <si>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</si>
  <si>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</si>
  <si>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</si>
  <si>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</si>
  <si>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</si>
  <si>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</si>
  <si>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</si>
  <si>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</si>
  <si>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</si>
  <si>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</si>
  <si>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</si>
  <si>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</si>
  <si>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</si>
  <si>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</si>
  <si>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</si>
  <si>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</si>
  <si>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</si>
  <si>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</si>
  <si>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</si>
  <si>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</si>
  <si>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</si>
  <si>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</si>
  <si>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</si>
  <si>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</si>
  <si>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</si>
  <si>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</si>
  <si>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</si>
  <si>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</si>
  <si>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</si>
  <si>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</si>
  <si>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</si>
  <si>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</si>
  <si>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</si>
  <si>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</si>
  <si>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</si>
  <si>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</si>
  <si>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</si>
  <si>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</si>
  <si>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</si>
  <si>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</si>
  <si>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</si>
  <si>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</si>
  <si>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</si>
  <si>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</si>
  <si>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</si>
  <si>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</si>
  <si>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</si>
  <si>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</si>
  <si>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</si>
  <si>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</si>
  <si>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</si>
  <si>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</si>
  <si>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</si>
  <si>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</si>
  <si>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</si>
  <si>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</si>
  <si>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</si>
  <si>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</si>
  <si>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</si>
  <si>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</si>
  <si>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</si>
  <si>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</si>
  <si>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</si>
  <si>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</si>
  <si>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</si>
  <si>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</si>
  <si>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</si>
  <si>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</si>
  <si>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</si>
  <si>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</si>
  <si>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</si>
  <si>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</si>
  <si>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</si>
  <si>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</si>
  <si>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</si>
  <si>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</si>
  <si>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</si>
  <si>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</si>
  <si>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</si>
  <si>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</si>
  <si>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</si>
  <si>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</si>
  <si>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</si>
  <si>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</si>
  <si>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</si>
  <si>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</si>
  <si>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</si>
  <si>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</si>
  <si>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</si>
  <si>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</si>
  <si>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</si>
  <si>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</si>
  <si>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</si>
  <si>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</si>
  <si>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</si>
  <si>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</si>
  <si>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</si>
  <si>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</si>
  <si>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</si>
  <si>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</si>
  <si>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</si>
  <si>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</si>
  <si>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</si>
  <si>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</si>
  <si>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</si>
  <si>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</si>
  <si>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</si>
  <si>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</si>
  <si>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</si>
  <si>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</si>
  <si>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</si>
  <si>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</si>
  <si>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</si>
  <si>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</si>
  <si>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</si>
  <si>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</si>
  <si>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</si>
  <si>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</si>
  <si>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</si>
  <si>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</si>
  <si>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</si>
  <si>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</si>
  <si>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</si>
  <si>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</si>
  <si>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</si>
  <si>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</si>
  <si>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</si>
  <si>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</si>
  <si>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</si>
  <si>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</si>
  <si>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</si>
  <si>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</si>
  <si>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</si>
  <si>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</si>
  <si>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</si>
  <si>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</si>
  <si>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</si>
  <si>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</si>
  <si>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</si>
  <si>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</si>
  <si>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</si>
  <si>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</si>
  <si>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</si>
  <si>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</si>
  <si>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</si>
  <si>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</si>
  <si>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</si>
  <si>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</si>
  <si>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</si>
  <si>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</si>
  <si>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</si>
  <si>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</si>
  <si>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</si>
  <si>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</si>
  <si>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</si>
  <si>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</si>
  <si>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</si>
  <si>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</si>
  <si>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</si>
  <si>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</si>
  <si>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</si>
  <si>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</si>
  <si>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</si>
  <si>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</si>
  <si>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</si>
  <si>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</si>
  <si>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</si>
  <si>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</si>
  <si>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</si>
  <si>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</si>
  <si>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</si>
  <si>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</si>
  <si>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</si>
  <si>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</si>
  <si>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</si>
  <si>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</si>
  <si>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</si>
  <si>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</si>
  <si>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</si>
  <si>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</si>
  <si>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</si>
  <si>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</si>
  <si>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</si>
  <si>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</si>
  <si>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</si>
  <si>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</si>
  <si>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</si>
  <si>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</si>
  <si>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</si>
  <si>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</si>
  <si>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</si>
  <si>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</si>
  <si>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</si>
  <si>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</si>
  <si>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</si>
  <si>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</si>
  <si>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</si>
  <si>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</si>
  <si>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</si>
  <si>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</si>
  <si>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</si>
  <si>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</si>
  <si>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</si>
  <si>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</si>
  <si>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</si>
  <si>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</si>
  <si>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</si>
  <si>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</si>
  <si>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</si>
  <si>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</si>
  <si>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</si>
  <si>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</si>
  <si>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</si>
  <si>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</si>
  <si>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</si>
  <si>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</si>
  <si>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</si>
  <si>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</si>
  <si>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</si>
  <si>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</si>
  <si>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</si>
  <si>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</si>
  <si>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</si>
  <si>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</si>
  <si>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</si>
  <si>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</si>
  <si>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</si>
  <si>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</si>
  <si>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</si>
  <si>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</si>
  <si>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</si>
  <si>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</si>
  <si>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</si>
  <si>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</si>
  <si>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</si>
  <si>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</si>
  <si>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</si>
  <si>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</si>
  <si>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</si>
  <si>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</si>
  <si>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</si>
  <si>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</si>
  <si>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</si>
  <si>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</si>
  <si>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</si>
  <si>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</si>
  <si>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</si>
  <si>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</si>
  <si>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</si>
  <si>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</si>
  <si>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</si>
  <si>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</si>
  <si>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</si>
  <si>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</si>
  <si>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</si>
  <si>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</si>
  <si>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</si>
  <si>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</si>
  <si>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</si>
  <si>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</si>
  <si>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</si>
  <si>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</si>
  <si>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</si>
  <si>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</si>
  <si>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</si>
  <si>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</si>
  <si>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</si>
  <si>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</si>
  <si>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</si>
  <si>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</si>
  <si>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</si>
  <si>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</si>
  <si>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</si>
  <si>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</si>
  <si>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</si>
  <si>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</si>
  <si>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</si>
  <si>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</si>
  <si>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</si>
  <si>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</si>
  <si>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</si>
  <si>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</si>
  <si>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</si>
  <si>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</si>
  <si>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</si>
  <si>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</si>
  <si>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</si>
  <si>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</si>
  <si>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</si>
  <si>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</si>
  <si>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</si>
  <si>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</si>
  <si>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</si>
  <si>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</si>
  <si>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</si>
  <si>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</si>
  <si>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</si>
  <si>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</si>
  <si>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</si>
  <si>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</si>
  <si>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</si>
  <si>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</si>
  <si>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</si>
  <si>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</si>
  <si>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</si>
  <si>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</si>
  <si>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PCM-20251003-00000830</t>
  </si>
  <si>
    <t xml:space="preserve">EM team at site TS </t>
  </si>
  <si>
    <t>PCM-20251003-00000831</t>
  </si>
  <si>
    <t>EM team need 40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</si>
  <si>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</si>
  <si>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</si>
  <si>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</si>
  <si>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</si>
  <si>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</si>
  <si>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</si>
  <si>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</si>
  <si>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</si>
  <si>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</si>
  <si>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</si>
  <si>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</si>
  <si>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</si>
  <si>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</si>
  <si>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</si>
  <si>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</si>
  <si>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</si>
  <si>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</si>
  <si>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</si>
  <si>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</si>
  <si>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</si>
  <si>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</si>
  <si>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</si>
  <si>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</si>
  <si>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</si>
  <si>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</si>
  <si>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</si>
  <si>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</si>
  <si>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</si>
  <si>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</si>
  <si>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</si>
  <si>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</si>
  <si>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</si>
  <si>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</si>
  <si>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</si>
  <si>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</si>
  <si>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</si>
  <si>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</si>
  <si>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</si>
  <si>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</si>
  <si>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</si>
  <si>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</si>
  <si>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</si>
  <si>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</si>
  <si>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</si>
  <si>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</si>
  <si>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</si>
  <si>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</si>
  <si>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</si>
  <si>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</si>
  <si>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</si>
  <si>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</si>
  <si>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</si>
  <si>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</si>
  <si>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</si>
  <si>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</si>
  <si>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</si>
  <si>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</si>
  <si>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</si>
  <si>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</si>
  <si>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</si>
  <si>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</si>
  <si>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</si>
  <si>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</si>
  <si>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</si>
  <si>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</si>
  <si>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</si>
  <si>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</si>
  <si>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</si>
  <si>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</si>
  <si>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</si>
  <si>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</si>
  <si>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</si>
  <si>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</si>
  <si>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</si>
  <si>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</si>
  <si>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</si>
  <si>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</si>
  <si>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</si>
  <si>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</si>
  <si>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</si>
  <si>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</si>
  <si>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</si>
  <si>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</si>
  <si>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</si>
  <si>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</si>
  <si>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</si>
  <si>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PCM-20251003-00000914</t>
  </si>
  <si>
    <t xml:space="preserve">ETA 50 min </t>
  </si>
  <si>
    <t>PCM-20251003-00000908</t>
  </si>
  <si>
    <t>ETA 90 min</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</si>
  <si>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</si>
  <si>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</si>
  <si>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</si>
  <si>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</si>
  <si>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</si>
  <si>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PCM-20251003-00000687 </t>
  </si>
  <si>
    <t>EM team on the way need 20 Min</t>
  </si>
  <si>
    <t xml:space="preserve"> PCM-20251003-00000791 </t>
  </si>
  <si>
    <t>EM team on the way need 60 Min</t>
  </si>
  <si>
    <t xml:space="preserve"> PCM-20251003-00000783 </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</si>
  <si>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</si>
  <si>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</si>
  <si>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</si>
  <si>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</si>
  <si>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PCM-20250929-00001062</t>
  </si>
  <si>
    <t>Minor</t>
  </si>
  <si>
    <t>Cell down due to obsolete module shortage ( issue esclated to LATIS team and waiting their support to arrange modules)</t>
  </si>
  <si>
    <t>PCM-20250926-00001863</t>
  </si>
  <si>
    <t>PCM-20251002-00002053</t>
  </si>
  <si>
    <t>PCM-20251003-00000721</t>
  </si>
  <si>
    <t xml:space="preserve">Team at site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</si>
</sst>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u/>
      <sz val="11"/>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3">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165" fontId="32" fillId="7" borderId="8" xfId="1"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6" totalsRowShown="0" headerRowDxfId="174" dataDxfId="173" headerRowBorderDxfId="171" tableBorderDxfId="172" totalsRowBorderDxfId="170">
  <autoFilter ref="A1:L5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56">
    <sortCondition ref="H1:H56"/>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36" totalsRowShown="0" headerRowDxfId="157" dataDxfId="156" headerRowBorderDxfId="154" tableBorderDxfId="155" totalsRowBorderDxfId="153">
  <autoFilter ref="A1:CJ33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0" totalsRowShown="0" headerRowDxfId="64" dataDxfId="63" headerRowBorderDxfId="61" tableBorderDxfId="62">
  <autoFilter ref="A1:L123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8" totalsRowShown="0" headerRowDxfId="48" dataDxfId="47" headerRowBorderDxfId="45" tableBorderDxfId="46" totalsRowBorderDxfId="44">
  <autoFilter ref="A1:L4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1" totalsRowShown="0" headerRowDxfId="31" dataDxfId="30" headerRowBorderDxfId="28" tableBorderDxfId="29">
  <autoFilter ref="A1:L20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16" totalsRowShown="0" headerRowDxfId="15" dataDxfId="14" headerRowBorderDxfId="12" tableBorderDxfId="13">
  <autoFilter ref="A1:L31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56"/>
  <sheetViews>
    <sheetView workbookViewId="0">
      <selection activeCell="D3" sqre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270.64107800925558</v>
      </c>
      <c r="H2" s="90">
        <v>45662.943402777775</v>
      </c>
      <c r="I2" s="73" t="str">
        <f>IFERROR(VLOOKUP(D2,DB!A:F,6,0),"")</f>
        <v>Generator-SG</v>
      </c>
      <c r="J2" s="73" t="str">
        <f>IFERROR(VLOOKUP(D2,DB!A:G,7,0),"")</f>
        <v>Dead</v>
      </c>
      <c r="K2" s="81" t="s">
        <v>38965</v>
      </c>
      <c r="L2" s="79" t="str">
        <f>IFERROR(VLOOKUP(D2,DB!A:I,9,0),"")</f>
        <v>Latis</v>
      </c>
    </row>
    <row r="3" spans="1:12" ht="15" customHeight="1">
      <c r="A3" s="63" t="s">
        <v>38966</v>
      </c>
      <c r="B3" s="73" t="str">
        <f>IFERROR(VLOOKUP(D3,DB!A:K,11,0),"")</f>
        <v>R1</v>
      </c>
      <c r="C3" s="64">
        <v>1</v>
      </c>
      <c r="D3" s="64" t="s">
        <v>8251</v>
      </c>
      <c r="E3" s="65" t="s">
        <v>38964</v>
      </c>
      <c r="F3" s="142">
        <v>45933.53224537037</v>
      </c>
      <c r="G3" s="67">
        <f ca="1">IFERROR(NOW()-F3,"")</f>
        <v>5.7258564811490942E-2</v>
      </c>
      <c r="H3" s="68">
        <v>45933.522499999999</v>
      </c>
      <c r="I3" s="73" t="str">
        <f>IFERROR(VLOOKUP(D3,DB!A:F,6,0),"")</f>
        <v>Generator-SG</v>
      </c>
      <c r="J3" s="73" t="str">
        <f>IFERROR(VLOOKUP(D3,DB!A:G,7,0),"")</f>
        <v>Dead</v>
      </c>
      <c r="K3" s="69" t="s">
        <v>38967</v>
      </c>
      <c r="L3" s="70" t="str">
        <f>IFERROR(VLOOKUP(D3,DB!A:I,9,0),"")</f>
        <v>Latis</v>
      </c>
    </row>
    <row r="4" spans="1:12" ht="15" customHeight="1">
      <c r="A4" s="63" t="s">
        <v>38968</v>
      </c>
      <c r="B4" s="73" t="str">
        <f>IFERROR(VLOOKUP(D4,DB!A:K,11,0),"")</f>
        <v>R1</v>
      </c>
      <c r="C4" s="64">
        <v>1</v>
      </c>
      <c r="D4" s="64" t="s">
        <v>21564</v>
      </c>
      <c r="E4" s="65" t="s">
        <v>38964</v>
      </c>
      <c r="F4" s="66">
        <v>45933.532997685186</v>
      </c>
      <c r="G4" s="67">
        <f ca="1">IFERROR(NOW()-F4,"")</f>
        <v>5.6506249995436519E-2</v>
      </c>
      <c r="H4" s="68">
        <v>45933.527407407404</v>
      </c>
      <c r="I4" s="73" t="str">
        <f>IFERROR(VLOOKUP(D4,DB!A:F,6,0),"")</f>
        <v>Generator-SG</v>
      </c>
      <c r="J4" s="73" t="str">
        <f>IFERROR(VLOOKUP(D4,DB!A:G,7,0),"")</f>
        <v>Dead</v>
      </c>
      <c r="K4" s="69" t="s">
        <v>38969</v>
      </c>
      <c r="L4" s="70" t="str">
        <f>IFERROR(VLOOKUP(D4,DB!A:I,9,0),"")</f>
        <v>Latis</v>
      </c>
    </row>
    <row r="5" spans="1:12" ht="15" customHeight="1">
      <c r="A5" s="63"/>
      <c r="B5" s="73" t="str">
        <f>IFERROR(VLOOKUP(D5,DB!A:K,11,0),"")</f>
        <v/>
      </c>
      <c r="C5" s="64"/>
      <c r="D5" s="64"/>
      <c r="E5" s="65"/>
      <c r="F5" s="66"/>
      <c r="G5" s="67">
        <f ca="1">IFERROR(NOW()-F5,"")</f>
        <v>45933.589503935182</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45933.589503935182</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45933.589503935182</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45933.589503935182</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45933.589503935182</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45933.589503935182</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45933.589503935182</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45933.589503935182</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45933.589503935182</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45933.589503935182</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45933.589503935182</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45933.589503935182</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45933.589503935182</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45933.589503935182</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45933.589503935182</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45933.589503935182</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45933.589503935182</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45933.589503935182</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45933.589503935182</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45933.589503935182</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45933.589503935182</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45933.589503935182</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45933.589503935182</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45933.589503935182</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45933.589503935182</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45933.589503935182</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45933.589503935182</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45933.589503935182</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45933.589503935182</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45933.589503935182</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45933.589503935182</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45933.589503935182</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45933.589503935182</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45933.589503935182</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45933.589503935182</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45933.589503935182</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45933.589503935182</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45933.589503935182</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45933.589503935182</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45933.589503935182</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45933.589503935182</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45933.589503935182</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45933.589503935182</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45933.589503935182</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45933.589503935182</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45933.589503935182</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45933.589503935182</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45933.589503935182</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45933.589503935182</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45933.589503935182</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45933.589503935182</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45933.589503935182</v>
      </c>
      <c r="H56" s="68"/>
      <c r="I56" s="73" t="str">
        <f>IFERROR(VLOOKUP(D56,DB!A:F,6,0),"")</f>
        <v/>
      </c>
      <c r="J56" s="73" t="str">
        <f>IFERROR(VLOOKUP(D56,DB!A:G,7,0),"")</f>
        <v/>
      </c>
      <c r="K56" s="69"/>
      <c r="L56" s="70" t="str">
        <f>IFERROR(VLOOKUP(D56,DB!A:I,9,0),"")</f>
        <v/>
      </c>
    </row>
  </sheetData>
  <customSheetViews>
    <customSheetView guid="{F6042A99-DD27-4453-835D-0834D95730CC}" filter="1" showAutoFilter="1">
      <pageMargins left="0" right="0" top="0" bottom="0" header="0" footer="0"/>
      <autoFilter ref="B1:M1" xr:uid="{70780E94-F49B-41C5-9090-00D930339F5D}"/>
    </customSheetView>
  </customSheetViews>
  <dataValidations count="2">
    <dataValidation allowBlank="1" showInputMessage="1" showErrorMessage="1" sqref="E1" xr:uid="{5DBA255D-CDD9-49FB-AD3C-AF70AB4EE696}"/>
    <dataValidation type="list" allowBlank="1" showInputMessage="1" showErrorMessage="1" sqref="E2:E5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36"/>
  <sheetViews>
    <sheetView workbookViewId="0">
      <selection activeCell="D12" sqref="D12"/>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38970</v>
      </c>
      <c r="N1" s="103" t="s">
        <v>38971</v>
      </c>
      <c r="O1" s="103" t="s">
        <v>38972</v>
      </c>
      <c r="P1" s="103" t="s">
        <v>38973</v>
      </c>
      <c r="Q1" s="103" t="s">
        <v>38974</v>
      </c>
      <c r="R1" s="103" t="s">
        <v>38975</v>
      </c>
      <c r="S1" s="103" t="s">
        <v>38976</v>
      </c>
      <c r="T1" s="103" t="s">
        <v>38977</v>
      </c>
      <c r="U1" s="103" t="s">
        <v>38978</v>
      </c>
      <c r="V1" s="103" t="s">
        <v>38979</v>
      </c>
      <c r="W1" s="103" t="s">
        <v>38980</v>
      </c>
      <c r="X1" s="103" t="s">
        <v>38981</v>
      </c>
      <c r="Y1" s="103" t="s">
        <v>38982</v>
      </c>
      <c r="Z1" s="103" t="s">
        <v>38983</v>
      </c>
      <c r="AA1" s="103" t="s">
        <v>38984</v>
      </c>
      <c r="AB1" s="103" t="s">
        <v>38985</v>
      </c>
      <c r="AC1" s="103" t="s">
        <v>38986</v>
      </c>
      <c r="AD1" s="103" t="s">
        <v>38987</v>
      </c>
      <c r="AE1" s="103" t="s">
        <v>38988</v>
      </c>
      <c r="AF1" s="103" t="s">
        <v>38989</v>
      </c>
      <c r="AG1" s="103" t="s">
        <v>38990</v>
      </c>
      <c r="AH1" s="103" t="s">
        <v>38991</v>
      </c>
      <c r="AI1" s="103" t="s">
        <v>38992</v>
      </c>
      <c r="AJ1" s="103" t="s">
        <v>38993</v>
      </c>
      <c r="AK1" s="103" t="s">
        <v>38994</v>
      </c>
      <c r="AL1" s="103" t="s">
        <v>38995</v>
      </c>
      <c r="AM1" s="103" t="s">
        <v>38996</v>
      </c>
      <c r="AN1" s="103" t="s">
        <v>38997</v>
      </c>
      <c r="AO1" s="103" t="s">
        <v>38998</v>
      </c>
      <c r="AP1" s="103" t="s">
        <v>38999</v>
      </c>
      <c r="AQ1" s="103" t="s">
        <v>39000</v>
      </c>
      <c r="AR1" s="103" t="s">
        <v>39001</v>
      </c>
      <c r="AS1" s="103" t="s">
        <v>39002</v>
      </c>
      <c r="AT1" s="103" t="s">
        <v>39003</v>
      </c>
      <c r="AU1" s="103" t="s">
        <v>39004</v>
      </c>
      <c r="AV1" s="103" t="s">
        <v>39005</v>
      </c>
      <c r="AW1" s="103" t="s">
        <v>39006</v>
      </c>
      <c r="AX1" s="103" t="s">
        <v>39007</v>
      </c>
      <c r="AY1" s="103" t="s">
        <v>39008</v>
      </c>
      <c r="AZ1" s="103" t="s">
        <v>39009</v>
      </c>
      <c r="BA1" s="103" t="s">
        <v>39010</v>
      </c>
      <c r="BB1" s="103" t="s">
        <v>39011</v>
      </c>
      <c r="BC1" s="103" t="s">
        <v>39012</v>
      </c>
      <c r="BD1" s="103" t="s">
        <v>39013</v>
      </c>
      <c r="BE1" s="103" t="s">
        <v>39014</v>
      </c>
      <c r="BF1" s="103" t="s">
        <v>39015</v>
      </c>
      <c r="BG1" s="103" t="s">
        <v>39016</v>
      </c>
      <c r="BH1" s="103" t="s">
        <v>39017</v>
      </c>
      <c r="BI1" s="103" t="s">
        <v>39018</v>
      </c>
      <c r="BJ1" s="103" t="s">
        <v>39019</v>
      </c>
      <c r="BK1" s="103" t="s">
        <v>39020</v>
      </c>
      <c r="BL1" s="103" t="s">
        <v>39021</v>
      </c>
      <c r="BM1" s="103" t="s">
        <v>39022</v>
      </c>
      <c r="BN1" s="103" t="s">
        <v>39023</v>
      </c>
      <c r="BO1" s="103" t="s">
        <v>39024</v>
      </c>
      <c r="BP1" s="103" t="s">
        <v>39025</v>
      </c>
      <c r="BQ1" s="103" t="s">
        <v>39026</v>
      </c>
      <c r="BR1" s="103" t="s">
        <v>39027</v>
      </c>
      <c r="BS1" s="103" t="s">
        <v>39028</v>
      </c>
      <c r="BT1" s="103" t="s">
        <v>39029</v>
      </c>
      <c r="BU1" s="103" t="s">
        <v>39030</v>
      </c>
      <c r="BV1" s="103" t="s">
        <v>39031</v>
      </c>
      <c r="BW1" s="103" t="s">
        <v>39032</v>
      </c>
      <c r="BX1" s="103" t="s">
        <v>39033</v>
      </c>
      <c r="BY1" s="103" t="s">
        <v>39034</v>
      </c>
      <c r="BZ1" s="103" t="s">
        <v>39035</v>
      </c>
      <c r="CA1" s="103" t="s">
        <v>39036</v>
      </c>
      <c r="CB1" s="103" t="s">
        <v>39037</v>
      </c>
      <c r="CC1" s="103" t="s">
        <v>39038</v>
      </c>
      <c r="CD1" s="103" t="s">
        <v>39039</v>
      </c>
      <c r="CE1" s="103" t="s">
        <v>39040</v>
      </c>
      <c r="CF1" s="103" t="s">
        <v>39041</v>
      </c>
      <c r="CG1" s="103" t="s">
        <v>39042</v>
      </c>
      <c r="CH1" s="103" t="s">
        <v>39043</v>
      </c>
      <c r="CI1" s="103" t="s">
        <v>39044</v>
      </c>
      <c r="CJ1" s="103" t="s">
        <v>39045</v>
      </c>
    </row>
    <row r="2" spans="1:88" s="82" customFormat="1" ht="31.5" customHeight="1">
      <c r="A2" s="75" t="s">
        <v>39046</v>
      </c>
      <c r="B2" s="75" t="s">
        <v>27</v>
      </c>
      <c r="C2" s="75">
        <v>1</v>
      </c>
      <c r="D2" s="75" t="s">
        <v>19278</v>
      </c>
      <c r="E2" s="100" t="s">
        <v>39047</v>
      </c>
      <c r="F2" s="88">
        <v>45322.056979166664</v>
      </c>
      <c r="G2" s="89" t="s">
        <v>39048</v>
      </c>
      <c r="H2" s="102">
        <v>45322.050729166665</v>
      </c>
      <c r="I2" s="75" t="s">
        <v>83</v>
      </c>
      <c r="J2" s="75" t="s">
        <v>65</v>
      </c>
      <c r="K2" s="101" t="s">
        <v>39049</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39050</v>
      </c>
      <c r="B3" s="75" t="str">
        <f>IFERROR(VLOOKUP(D3,DB!A:K,11,0),"")</f>
        <v>R2</v>
      </c>
      <c r="C3" s="75">
        <v>1</v>
      </c>
      <c r="D3" s="75" t="s">
        <v>31039</v>
      </c>
      <c r="E3" s="100" t="s">
        <v>39047</v>
      </c>
      <c r="F3" s="88">
        <v>45691.651782407411</v>
      </c>
      <c r="G3" s="89">
        <f ca="1">IFERROR(NOW()-F3,"-")</f>
        <v>241.93772152777092</v>
      </c>
      <c r="H3" s="102">
        <v>45691.645879629628</v>
      </c>
      <c r="I3" s="75" t="str">
        <f>IFERROR(VLOOKUP(D3,DB!A:F,6,0),"")</f>
        <v>Generator-SG</v>
      </c>
      <c r="J3" s="75" t="str">
        <f>IFERROR(VLOOKUP(D3,DB!A:G,7,0),"")</f>
        <v>Vandalized</v>
      </c>
      <c r="K3" s="101" t="s">
        <v>39051</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39052</v>
      </c>
      <c r="B4" s="75" t="str">
        <f>IFERROR(VLOOKUP(D4,DB!A:K,11,0),"")</f>
        <v>R2</v>
      </c>
      <c r="C4" s="75">
        <v>1</v>
      </c>
      <c r="D4" s="75" t="s">
        <v>31078</v>
      </c>
      <c r="E4" s="88" t="s">
        <v>38964</v>
      </c>
      <c r="F4" s="88">
        <v>45806.727083333331</v>
      </c>
      <c r="G4" s="89">
        <f ca="1">IFERROR(NOW()-F4,"-")</f>
        <v>126.86242060185032</v>
      </c>
      <c r="H4" s="88">
        <v>45791.543067129627</v>
      </c>
      <c r="I4" s="75" t="str">
        <f>IFERROR(VLOOKUP(D4,DB!A:F,6,0),"")</f>
        <v>SCECO</v>
      </c>
      <c r="J4" s="75" t="str">
        <f>IFERROR(VLOOKUP(D4,DB!A:G,7,0),"")</f>
        <v>No BB Shifted</v>
      </c>
      <c r="K4" s="101" t="s">
        <v>39053</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39054</v>
      </c>
      <c r="B5" s="75" t="str">
        <f>IFERROR(VLOOKUP(D5,DB!A:K,11,0),"")</f>
        <v>R2</v>
      </c>
      <c r="C5" s="75">
        <v>1</v>
      </c>
      <c r="D5" s="75" t="s">
        <v>29168</v>
      </c>
      <c r="E5" s="100" t="s">
        <v>38964</v>
      </c>
      <c r="F5" s="88">
        <v>45824.999837962961</v>
      </c>
      <c r="G5" s="89">
        <f ca="1">IFERROR(NOW()-F5,"-")</f>
        <v>108.58966597222025</v>
      </c>
      <c r="H5" s="88">
        <v>45824.993587962963</v>
      </c>
      <c r="I5" s="75" t="str">
        <f>IFERROR(VLOOKUP(D5,DB!A:F,6,0),"")</f>
        <v>Generator-SG</v>
      </c>
      <c r="J5" s="75" t="str">
        <f>IFERROR(VLOOKUP(D5,DB!A:G,7,0),"")</f>
        <v>Good</v>
      </c>
      <c r="K5" s="101" t="s">
        <v>39055</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39056</v>
      </c>
      <c r="B6" s="18" t="str">
        <f>IFERROR(VLOOKUP(D6,DB!A:K,11,0),"")</f>
        <v>R2</v>
      </c>
      <c r="C6" s="18">
        <v>1</v>
      </c>
      <c r="D6" s="18" t="s">
        <v>29728</v>
      </c>
      <c r="E6" s="100" t="s">
        <v>38964</v>
      </c>
      <c r="F6" s="132">
        <v>45933.577719907407</v>
      </c>
      <c r="G6" s="133">
        <f ca="1">IFERROR(NOW()-F6,"-")</f>
        <v>1.178379629709525E-2</v>
      </c>
      <c r="H6" s="132">
        <v>45933.571793981479</v>
      </c>
      <c r="I6" s="18" t="str">
        <f>IFERROR(VLOOKUP(D6,DB!A:F,6,0),"")</f>
        <v>SCECO</v>
      </c>
      <c r="J6" s="18" t="str">
        <f>IFERROR(VLOOKUP(D6,DB!A:G,7,0),"")</f>
        <v>Vandalized</v>
      </c>
      <c r="K6" s="19" t="s">
        <v>39057</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45933.589503703704</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45933.589503703704</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45933.589503703704</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45933.589503703704</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45933.589503703704</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45933.589503703704</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45933.589503703704</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45933.589503703704</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45933.589503703704</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45933.589503703704</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45933.589503703704</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45933.589503703704</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45933.589503703704</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45933.589503703704</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45933.589503703704</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45933.589503703704</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45933.589503703704</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45933.589503703704</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45933.589503703704</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45933.589503703704</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45933.589503703704</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45933.589503703704</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45933.589503703704</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45933.589503703704</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45933.589503703704</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45933.589503703704</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45933.589503703704</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45933.589503703704</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45933.589503703704</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45933.589503703704</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45933.589503703704</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45933.589503703704</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45933.589503703704</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45933.589503703704</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45933.589503703704</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45933.589503703704</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45933.589503703704</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45933.589503703704</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45933.589503703704</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45933.589503703704</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45933.589503703704</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45933.589503703704</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45933.589503703704</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45933.589503703704</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45933.589503703704</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45933.589503703704</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45933.589503703704</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45933.589503703704</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45933.589503703704</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45933.589503703704</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45933.589503703704</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45933.589503703704</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45933.589503703704</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45933.589503703704</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45933.589503703704</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45933.589503703704</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45933.589503703704</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45933.589503703704</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45933.589503703704</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45933.589503703704</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45933.589503703704</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45933.589503703704</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45933.589503703704</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45933.589503703704</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45933.589503703704</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45933.589503703704</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45933.589503703704</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45933.589503703704</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45933.589503703704</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45933.589503703704</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45933.589503703704</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45933.589503703704</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45933.589503703704</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45933.589503703704</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45933.589503703704</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45933.589503703704</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45933.589503703704</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45933.589503703704</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45933.589503703704</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45933.589503703704</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45933.589503703704</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45933.589503703704</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45933.589503703704</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45933.589503703704</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45933.589503703704</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45933.589503703704</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45933.589503703704</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45933.589503703704</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45933.589503703704</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45933.589503703704</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45933.589503703704</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45933.589503703704</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45933.589503703704</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45933.589503703704</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45933.589503703704</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45933.589503703704</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45933.589503703704</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45933.589503703704</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45933.589503703704</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45933.589503703704</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45933.589503703704</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45933.589503703704</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45933.589503703704</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45933.589503703704</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45933.589503703704</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45933.589503703704</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45933.589503703704</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45933.589503703704</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45933.589503703704</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45933.589503703704</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45933.589503703704</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45933.589503703704</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45933.589503703704</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45933.589503703704</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45933.589503703704</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45933.589503703704</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45933.589503703704</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45933.589503703704</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45933.589503703704</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45933.589503703704</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45933.589503703704</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45933.589503703704</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45933.589503703704</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45933.589503703704</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45933.589503703704</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45933.589503703704</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45933.589503703704</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45933.589503703704</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45933.589503703704</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45933.589503703704</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45933.589503703704</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45933.589503703704</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45933.589503703704</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45933.589503703704</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45933.589503703704</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45933.589503703704</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45933.589503703704</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45933.589503703704</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45933.589503703704</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45933.589503703704</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45933.589503703704</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45933.589503703704</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45933.589503703704</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45933.589503703704</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45933.589503703704</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45933.589503703704</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45933.589503703704</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45933.589503703704</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45933.589503703704</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45933.589503703704</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45933.589503703704</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45933.589503703704</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45933.589503703704</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45933.589503703704</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45933.589503703704</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45933.589503703704</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45933.589503703704</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45933.589503703704</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45933.589503703704</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45933.589503703704</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45933.589503703704</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45933.589503703704</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45933.589503703704</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45933.589503703704</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45933.589503703704</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45933.589503703704</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45933.589503703704</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45933.589503703704</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45933.589503703704</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45933.589503703704</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45933.589503703704</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45933.589503703704</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45933.589503703704</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45933.589503703704</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45933.589503703704</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45933.589503703704</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45933.589503703704</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45933.589503703704</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45933.589503703704</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45933.589503703704</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45933.589503703704</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45933.589503703704</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45933.589503703704</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45933.589503703704</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45933.589503703704</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45933.589503703704</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45933.589503703704</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45933.589503703704</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45933.589503703704</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45933.589503703704</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45933.589503703704</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45933.589503703704</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45933.589503703704</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45933.589503703704</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45933.589503703704</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45933.589503703704</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45933.589503703704</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45933.589503703704</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45933.589503703704</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45933.589503703704</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45933.589503703704</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45933.589503703704</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45933.589503703704</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45933.589503703704</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45933.589503703704</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45933.589503703704</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45933.589503703704</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45933.589503703704</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45933.589503703704</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45933.589503703704</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45933.589503703704</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45933.589503703704</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45933.589503703704</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45933.589503703704</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45933.589503703704</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45933.589503703704</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45933.589503703704</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45933.589503703704</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45933.589503703704</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45933.589503703704</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45933.589503703704</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45933.589503703704</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45933.589503703704</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45933.589503703704</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45933.589503703704</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45933.589503703704</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45933.589503703704</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45933.589503703704</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45933.589503703704</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45933.589503703704</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45933.589503703704</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45933.589503703704</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45933.589503703704</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45933.589503703704</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45933.589503703704</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45933.589503703704</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45933.589503703704</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45933.589503703704</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45933.589503703704</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45933.589503703704</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45933.589503703704</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45933.589503703704</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45933.589503703704</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45933.589503703704</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45933.589503703704</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45933.589503703704</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45933.589503703704</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45933.589503703704</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45933.589503703704</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45933.589503703704</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45933.589503703704</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45933.589503703704</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45933.589503703704</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45933.589503703704</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45933.589503703704</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45933.589503703704</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45933.589503703704</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45933.589503703704</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45933.589503703704</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45933.589503703704</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45933.589503703704</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45933.589503703704</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45933.589503703704</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45933.589503703704</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45933.589503703704</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45933.589503703704</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45933.589503703704</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45933.589503703704</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45933.589503703704</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45933.589503703704</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45933.589503703704</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45933.589503703704</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45933.589503703704</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45933.589503703704</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45933.589503703704</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45933.589503703704</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45933.589503703704</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45933.589503703704</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45933.589503703704</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45933.589503703704</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45933.589503703704</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45933.589503703704</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45933.589503703704</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45933.589503703704</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45933.589503703704</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45933.589503703704</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45933.589503703704</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45933.589503703704</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45933.589503703704</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45933.589503703704</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45933.589503703704</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45933.589503703704</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45933.589503703704</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45933.589503703704</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45933.589503703704</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45933.589503703704</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45933.589503703704</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45933.589503703704</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45933.589503703704</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45933.589503703704</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45933.589503703704</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45933.589503703704</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45933.589503703704</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45933.589503703704</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45933.589503703704</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45933.589503703704</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45933.589503703704</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45933.589503703704</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45933.589503703704</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45933.589503703704</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45933.589503703704</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45933.589503703704</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45933.589503703704</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45933.589503703704</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45933.589503703704</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45933.589503703704</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45933.589503703704</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45933.589503703704</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45933.589503703704</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45933.589503703704</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45933.589503703704</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45933.589503703704</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45933.589503703704</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45933.589503703704</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45933.589503703704</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45933.589503703704</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45933.589503703704</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45933.589503703704</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45933.589503703704</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45933.589503703704</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sheetData>
  <dataValidations count="2">
    <dataValidation allowBlank="1" showInputMessage="1" showErrorMessage="1" sqref="E1" xr:uid="{4D935161-CDD3-4592-B877-3FB59C99E142}"/>
    <dataValidation type="list" allowBlank="1" showInputMessage="1" showErrorMessage="1" sqref="E3:E33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0"/>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t="s">
        <v>39058</v>
      </c>
      <c r="B2" s="75" t="str">
        <f>IFERROR(VLOOKUP(D2,DB!A:K,11,0),"")</f>
        <v>R3</v>
      </c>
      <c r="C2" s="18">
        <v>1</v>
      </c>
      <c r="D2" s="75" t="s">
        <v>19735</v>
      </c>
      <c r="E2" s="18" t="s">
        <v>38964</v>
      </c>
      <c r="F2" s="20">
        <v>45933.576631944445</v>
      </c>
      <c r="G2" s="21">
        <f t="shared" ref="G2:G63" ca="1" si="0">IFERROR(NOW()-F2,"-")</f>
        <v>1.2871990737039596E-2</v>
      </c>
      <c r="H2" s="22">
        <v>45933.571608796294</v>
      </c>
      <c r="I2" s="19" t="str">
        <f>IFERROR(VLOOKUP(D2,DB!A:F,6,0),"")</f>
        <v>Generator-SG</v>
      </c>
      <c r="J2" s="18" t="str">
        <f>IFERROR(VLOOKUP(D2,DB!A:G,7,0),"")</f>
        <v>Weak</v>
      </c>
      <c r="K2" s="50" t="s">
        <v>39059</v>
      </c>
      <c r="L2" s="23" t="str">
        <f>IFERROR(VLOOKUP(D2,DB!A:I,9,0),"")</f>
        <v>Latis</v>
      </c>
    </row>
    <row r="3" spans="1:13" ht="15" customHeight="1">
      <c r="A3" s="19"/>
      <c r="B3" s="75" t="str">
        <f>IFERROR(VLOOKUP(D3,DB!A:K,11,0),"")</f>
        <v/>
      </c>
      <c r="C3" s="18"/>
      <c r="D3" s="75"/>
      <c r="E3" s="18"/>
      <c r="F3" s="20"/>
      <c r="G3" s="21">
        <f t="shared" ca="1" si="0"/>
        <v>45933.589503935182</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45933.589503935182</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45933.589503935182</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45933.589503935182</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45933.589503935182</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45933.589503935182</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45933.589503935182</v>
      </c>
      <c r="H9" s="22"/>
      <c r="I9" s="19" t="str">
        <f>IFERROR(VLOOKUP(D9,DB!A:F,6,0),"")</f>
        <v/>
      </c>
      <c r="J9" s="18" t="str">
        <f>IFERROR(VLOOKUP(D9,DB!A:G,7,0),"")</f>
        <v/>
      </c>
      <c r="K9" s="50"/>
      <c r="L9" s="23" t="str">
        <f>IFERROR(VLOOKUP(D9,DB!A:I,9,0),"")</f>
        <v/>
      </c>
    </row>
    <row r="10" spans="1:13" ht="15" customHeight="1">
      <c r="A10" s="19"/>
      <c r="B10" s="18" t="str">
        <f>IFERROR(VLOOKUP(#REF!,DB!A:K,11,0),"")</f>
        <v/>
      </c>
      <c r="C10" s="18"/>
      <c r="D10" s="18"/>
      <c r="E10" s="18"/>
      <c r="F10" s="20"/>
      <c r="G10" s="21">
        <f t="shared" ca="1" si="0"/>
        <v>45933.589503703704</v>
      </c>
      <c r="H10" s="22"/>
      <c r="I10" s="19" t="str">
        <f>IFERROR(VLOOKUP(#REF!,DB!A:F,6,0),"")</f>
        <v/>
      </c>
      <c r="J10" s="18" t="str">
        <f>IFERROR(VLOOKUP(#REF!,DB!A:G,7,0),"")</f>
        <v/>
      </c>
      <c r="K10" s="50"/>
      <c r="L10" s="23" t="str">
        <f>IFERROR(VLOOKUP(#REF!,DB!A:I,9,0),"")</f>
        <v/>
      </c>
    </row>
    <row r="11" spans="1:13" ht="15" customHeight="1">
      <c r="A11" s="19"/>
      <c r="B11" s="75" t="str">
        <f>IFERROR(VLOOKUP(D11,DB!A:K,11,0),"")</f>
        <v/>
      </c>
      <c r="C11" s="18"/>
      <c r="D11" s="18"/>
      <c r="E11" s="18"/>
      <c r="F11" s="20"/>
      <c r="G11" s="21">
        <f t="shared" ca="1" si="0"/>
        <v>45933.589503703704</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45933.589503703704</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45933.589503703704</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45933.589503935182</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45933.589503935182</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45933.589503935182</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45933.589503935182</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45933.589503935182</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45933.589503935182</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45933.589503935182</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45933.589503935182</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45933.589503935182</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45933.589503935182</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45933.589503935182</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45933.589503935182</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45933.589503935182</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45933.589503935182</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45933.589503935182</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45933.589503935182</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45933.589503935182</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45933.589503935182</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45933.589503935182</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45933.589503935182</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45933.589503935182</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45933.589503935182</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45933.589503935182</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45933.589503935182</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45933.589503935182</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45933.589503935182</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45933.589503935182</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45933.589503935182</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45933.589503935182</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45933.589503935182</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45933.589503935182</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45933.589503935182</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45933.589503935182</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45933.589503935182</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45933.589503935182</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45933.589503935182</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45933.589503935182</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45933.589503935182</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45933.589503935182</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45933.589503935182</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45933.589503935182</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45933.589503935182</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45933.589503935182</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45933.589503935182</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45933.589503935182</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45933.589503935182</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45933.589503935182</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45933.589503935182</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45933.589503935182</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45933.589503935182</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ref="G64:G127" ca="1" si="1">IFERROR(NOW()-F64,"-")</f>
        <v>45933.589503935182</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45933.589503935182</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45933.589503935182</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45933.589503935182</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45933.589503935182</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45933.589503935182</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45933.589503935182</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45933.589503935182</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45933.589503935182</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45933.589503935182</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45933.589503935182</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45933.589503935182</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45933.589503935182</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45933.589503935182</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45933.589503935182</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45933.589503935182</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45933.589503935182</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45933.589503935182</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45933.589503935182</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45933.589503935182</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45933.589503935182</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45933.589503935182</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45933.589503935182</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45933.589503935182</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45933.589503935182</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45933.589503935182</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45933.589503935182</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45933.589503935182</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45933.589503935182</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45933.589503935182</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45933.589503935182</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45933.589503935182</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45933.589503935182</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45933.589503935182</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45933.589503935182</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45933.589503935182</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45933.589503935182</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45933.589503935182</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45933.589503935182</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45933.589503935182</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45933.589503935182</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45933.589503935182</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45933.589503935182</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45933.589503935182</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45933.589503935182</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45933.589503935182</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45933.589503935182</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45933.589503935182</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45933.589503935182</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45933.589503935182</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45933.589503935182</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45933.589503935182</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45933.589503935182</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45933.589503935182</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45933.589503935182</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45933.589503935182</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45933.589503935182</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45933.589503935182</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45933.589503935182</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45933.589503935182</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45933.589503935182</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45933.589503935182</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45933.589503935182</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45933.589503935182</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ref="G128:G191" ca="1" si="2">IFERROR(NOW()-F128,"-")</f>
        <v>45933.589503935182</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45933.589503935182</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45933.589503935182</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45933.589503935182</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45933.589503935182</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45933.589503935182</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45933.589503935182</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45933.589503935182</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45933.589503935182</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45933.589503935182</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45933.589503935182</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45933.589503935182</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45933.589503935182</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45933.589503935182</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45933.589503935182</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45933.589503935182</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45933.589503935182</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45933.589503935182</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45933.589503935182</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45933.589503935182</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45933.589503935182</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45933.589503935182</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45933.589503935182</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45933.589503935182</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45933.589503935182</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45933.589503935182</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45933.589503935182</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45933.589503935182</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45933.589503935182</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45933.589503935182</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45933.589503935182</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45933.589503935182</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45933.589503935182</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45933.589503935182</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45933.589503935182</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45933.589503935182</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45933.589503935182</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45933.589503935182</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45933.589503935182</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45933.589503935182</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45933.589503935182</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45933.589503935182</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45933.589503935182</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45933.589503935182</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45933.589503935182</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45933.589503935182</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45933.589503935182</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45933.589503935182</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45933.589503935182</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45933.589503935182</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45933.589503935182</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45933.589503935182</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45933.589503935182</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45933.589503935182</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45933.589503935182</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45933.589503935182</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45933.589503935182</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45933.589503935182</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45933.589503935182</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45933.589503935182</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45933.589503935182</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45933.589503935182</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45933.589503935182</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45933.589503935182</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ref="G192:G255" ca="1" si="3">IFERROR(NOW()-F192,"-")</f>
        <v>45933.589503935182</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45933.589503935182</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45933.589503935182</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45933.589503935182</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45933.589503935182</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45933.589503935182</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45933.589503935182</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45933.589503935182</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45933.589503935182</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45933.589503935182</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45933.589503935182</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45933.589503935182</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45933.589503935182</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45933.589503935182</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45933.589503935182</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45933.589503935182</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45933.589503935182</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45933.589503935182</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45933.589503935182</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45933.589503935182</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45933.589503935182</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45933.589503935182</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45933.589503935182</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45933.589503935182</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45933.589503935182</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45933.589503935182</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45933.589503935182</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45933.589503935182</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45933.589503935182</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45933.589503935182</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45933.589503935182</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45933.589503935182</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45933.589503935182</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45933.589503935182</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45933.589503935182</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45933.589503935182</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45933.589503935182</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45933.589503935182</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45933.589503935182</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45933.589503935182</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45933.589503935182</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45933.589503935182</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45933.589503935182</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45933.589503935182</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45933.589503935182</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45933.589503935182</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45933.589503935182</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45933.589503935182</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45933.589503935182</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45933.589503935182</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45933.589503935182</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45933.589503935182</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45933.589503935182</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45933.589503935182</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45933.589503935182</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45933.589503935182</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45933.589503935182</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45933.589503935182</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45933.589503935182</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45933.589503935182</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45933.589503935182</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45933.589503935182</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45933.589503935182</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45933.589503935182</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ref="G256:G319" ca="1" si="4">IFERROR(NOW()-F256,"-")</f>
        <v>45933.589503935182</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45933.589503935182</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45933.589503935182</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45933.589503935182</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45933.589503935182</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45933.589503935182</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45933.589503935182</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45933.589503935182</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45933.589503935182</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45933.589503935182</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45933.589503935182</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45933.589503935182</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45933.589503935182</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45933.589503935182</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45933.589503935182</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45933.589503935182</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45933.589503935182</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45933.589503935182</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45933.589503935182</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45933.589503935182</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45933.589503935182</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45933.589503935182</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45933.589503935182</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45933.589503935182</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45933.589503935182</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45933.589503935182</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45933.589503935182</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45933.589503935182</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45933.589503935182</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45933.589503935182</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45933.589503935182</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45933.589503935182</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45933.589503935182</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45933.589503935182</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45933.589503935182</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45933.589503935182</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45933.589503935182</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45933.589503935182</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45933.589503935182</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45933.589503935182</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45933.589503935182</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45933.589503935182</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45933.589503935182</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45933.589503935182</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45933.589503935182</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45933.589503935182</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45933.589503935182</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45933.589503935182</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45933.589503935182</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45933.589503935182</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45933.589503935182</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45933.589503935182</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45933.589503935182</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45933.589503935182</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45933.589503935182</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45933.589503935182</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45933.589503935182</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45933.589503935182</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45933.589503935182</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45933.589503935182</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45933.589503935182</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45933.589503935182</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45933.589503935182</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45933.589503935182</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ref="G320:G383" ca="1" si="5">IFERROR(NOW()-F320,"-")</f>
        <v>45933.589503935182</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45933.589503935182</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45933.589503935182</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45933.589503935182</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45933.589503935182</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45933.589503935182</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45933.589503935182</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45933.589503935182</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45933.589503935182</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45933.589503935182</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45933.589503935182</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45933.589503935182</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45933.589503935182</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45933.589503935182</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45933.589503935182</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45933.589503935182</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45933.589503935182</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45933.589503935182</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45933.589503935182</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45933.589503935182</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45933.589503935182</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45933.589503935182</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45933.589503935182</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45933.589503935182</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45933.589503935182</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45933.589503935182</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45933.589503935182</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45933.589503935182</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45933.589503935182</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45933.589503935182</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45933.589503935182</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45933.589503935182</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45933.589503935182</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45933.589503935182</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45933.589503935182</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45933.589503935182</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45933.589503935182</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45933.589503935182</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45933.589503935182</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45933.589503935182</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45933.589503935182</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45933.589503935182</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45933.589503935182</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45933.589503935182</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45933.589503935182</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45933.589503935182</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45933.589503935182</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45933.589503935182</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45933.589503935182</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45933.589503935182</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45933.589503935182</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45933.589503935182</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45933.589503935182</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45933.589503935182</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45933.589503935182</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45933.589503935182</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45933.589503935182</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45933.589503935182</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45933.589503935182</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45933.589503935182</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45933.589503935182</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45933.589503935182</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45933.589503935182</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45933.589503935182</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ref="G384:G447" ca="1" si="6">IFERROR(NOW()-F384,"-")</f>
        <v>45933.589503935182</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45933.589503935182</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45933.589503935182</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45933.589503935182</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45933.589503935182</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45933.589503935182</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45933.589503935182</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45933.589503935182</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45933.589503935182</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45933.589503935182</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45933.589503935182</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45933.589503935182</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45933.589503935182</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45933.589503935182</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45933.589503935182</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45933.589503935182</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45933.589503935182</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45933.589503935182</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45933.589503935182</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45933.589503935182</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45933.589503935182</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45933.589503935182</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45933.589503935182</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45933.589503935182</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45933.589503935182</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45933.589503935182</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45933.589503935182</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45933.589503935182</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45933.589503935182</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45933.589503935182</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45933.589503935182</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45933.589503935182</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45933.589503935182</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45933.589503935182</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45933.589503935182</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45933.589503935182</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45933.589503935182</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45933.589503935182</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45933.589503935182</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45933.589503935182</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45933.589503935182</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45933.589503935182</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45933.589503935182</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45933.589503935182</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45933.589503935182</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45933.589503935182</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45933.589503935182</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45933.589503935182</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45933.589503935182</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45933.589503935182</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45933.589503935182</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45933.589503935182</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45933.589503935182</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45933.589503935182</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45933.589503935182</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45933.589503935182</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45933.589503935182</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45933.589503935182</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45933.589503935182</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45933.589503935182</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45933.589503935182</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45933.589503935182</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45933.589503935182</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45933.589503935182</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ref="G448:G511" ca="1" si="7">IFERROR(NOW()-F448,"-")</f>
        <v>45933.589503935182</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45933.589503935182</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45933.589503935182</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45933.589503935182</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45933.589503935182</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45933.589503935182</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45933.589503935182</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45933.589503935182</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45933.589503935182</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45933.589503935182</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45933.589503935182</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45933.589503935182</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45933.589503935182</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45933.589503935182</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45933.589503935182</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45933.589503935182</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45933.589503935182</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45933.589503935182</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45933.589503935182</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45933.589503935182</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45933.589503935182</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45933.589503935182</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45933.589503935182</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45933.589503935182</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45933.589503935182</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45933.589503935182</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45933.589503935182</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45933.589503935182</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45933.589503935182</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45933.589503935182</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45933.589503935182</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45933.589503935182</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45933.589503935182</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45933.589503935182</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45933.589503935182</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45933.589503935182</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45933.589503935182</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45933.589503935182</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45933.589503935182</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45933.589503935182</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45933.589503935182</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45933.589503935182</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45933.589503935182</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45933.589503935182</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45933.589503935182</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45933.589503935182</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45933.589503935182</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45933.589503935182</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45933.589503935182</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45933.589503935182</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45933.589503935182</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45933.589503935182</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45933.589503935182</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45933.589503935182</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45933.589503935182</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45933.589503935182</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45933.589503935182</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45933.589503935182</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45933.589503935182</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45933.589503935182</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45933.589503935182</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45933.589503935182</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45933.589503935182</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45933.589503935182</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ref="G512:G575" ca="1" si="8">IFERROR(NOW()-F512,"-")</f>
        <v>45933.589503935182</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45933.589503935182</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45933.589503935182</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45933.589503935182</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45933.589503935182</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45933.589503935182</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45933.589503935182</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45933.589503935182</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45933.589503935182</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45933.589503935182</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45933.589503935182</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45933.589503935182</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45933.589503935182</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45933.589503935182</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45933.589503935182</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45933.589503935182</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45933.589503935182</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45933.589503935182</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45933.589503935182</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45933.589503935182</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45933.589503935182</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45933.589503935182</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45933.589503935182</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45933.589503935182</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45933.589503935182</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45933.589503935182</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45933.589503935182</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45933.589503935182</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45933.589503935182</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45933.589503935182</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45933.589503935182</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45933.589503935182</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45933.589503935182</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45933.589503935182</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45933.589503935182</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45933.589503935182</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45933.589503935182</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45933.589503935182</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45933.589503935182</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45933.589503935182</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45933.589503935182</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45933.589503935182</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45933.589503935182</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45933.589503935182</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45933.589503935182</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45933.589503935182</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45933.589503935182</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45933.589503935182</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45933.589503935182</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45933.589503935182</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45933.589503935182</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45933.589503935182</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45933.589503935182</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45933.589503935182</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45933.589503935182</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45933.589503935182</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45933.589503935182</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45933.589503935182</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45933.589503935182</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45933.589503935182</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45933.589503935182</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45933.589503935182</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45933.589503935182</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45933.589503935182</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ref="G576:G639" ca="1" si="9">IFERROR(NOW()-F576,"-")</f>
        <v>45933.589503935182</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45933.589503935182</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45933.589503935182</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45933.589503935182</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45933.589503935182</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45933.589503935182</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45933.589503935182</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45933.589503935182</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45933.589503935182</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45933.589503935182</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45933.589503935182</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45933.589503935182</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45933.589503935182</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45933.589503935182</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45933.589503935182</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45933.589503935182</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45933.589503935182</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45933.589503935182</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45933.589503935182</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45933.589503935182</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45933.589503935182</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45933.589503935182</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45933.589503935182</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45933.589503935182</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45933.589503935182</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45933.589503935182</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45933.589503935182</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45933.589503935182</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45933.589503935182</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45933.589503935182</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45933.589503935182</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45933.589503935182</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45933.589503935182</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45933.589503935182</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45933.589503935182</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45933.589503935182</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45933.589503935182</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45933.589503935182</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45933.589503935182</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45933.589503935182</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45933.589503935182</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45933.589503935182</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45933.589503935182</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45933.589503935182</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45933.589503935182</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45933.589503935182</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45933.589503935182</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45933.589503935182</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45933.589503935182</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45933.589503935182</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45933.589503935182</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45933.589503935182</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45933.589503935182</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45933.589503935182</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45933.589503935182</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45933.589503935182</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45933.589503935182</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45933.589503935182</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45933.589503935182</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45933.589503935182</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45933.589503935182</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45933.589503935182</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45933.589503935182</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45933.589503935182</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ref="G640:G703" ca="1" si="10">IFERROR(NOW()-F640,"-")</f>
        <v>45933.589503935182</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45933.589503935182</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45933.589503935182</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45933.589503935182</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45933.589503935182</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45933.589503935182</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45933.589503935182</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45933.589503935182</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45933.589503935182</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45933.589503935182</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45933.589503935182</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45933.589503935182</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45933.589503935182</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45933.589503935182</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45933.589503935182</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45933.589503935182</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45933.589503935182</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45933.589503935182</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45933.589503935182</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45933.589503935182</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45933.589503935182</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45933.589503935182</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45933.589503935182</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45933.589503935182</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45933.589503935182</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45933.589503935182</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45933.589503935182</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45933.589503935182</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45933.589503935182</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45933.589503935182</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45933.589503935182</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45933.589503935182</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45933.589503935182</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45933.589503935182</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45933.589503935182</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45933.589503935182</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45933.589503935182</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45933.589503935182</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45933.589503935182</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45933.589503935182</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45933.589503935182</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45933.589503935182</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45933.589503935182</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45933.589503935182</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45933.589503935182</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45933.589503935182</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45933.589503935182</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45933.589503935182</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45933.589503935182</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45933.589503935182</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45933.589503935182</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45933.589503935182</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45933.589503935182</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45933.589503935182</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45933.589503935182</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45933.589503935182</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45933.589503935182</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45933.589503935182</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45933.589503935182</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45933.589503935182</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45933.589503935182</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45933.589503935182</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45933.589503935182</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45933.589503935182</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ref="G704:G767" ca="1" si="11">IFERROR(NOW()-F704,"-")</f>
        <v>45933.589503935182</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45933.589503935182</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45933.589503935182</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45933.589503935182</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45933.589503935182</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45933.589503935182</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45933.589503935182</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45933.589503935182</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45933.589503935182</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45933.589503935182</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45933.589503935182</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45933.589503935182</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45933.589503935182</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45933.589503935182</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45933.589503935182</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45933.589503935182</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45933.589503935182</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45933.589503935182</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45933.589503935182</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45933.589503935182</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45933.589503935182</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45933.589503935182</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45933.589503935182</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45933.589503935182</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45933.589503935182</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45933.589503935182</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45933.589503935182</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45933.589503935182</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45933.589503935182</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45933.589503935182</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45933.589503935182</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45933.589503935182</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45933.589503935182</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45933.589503935182</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45933.589503935182</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45933.589503935182</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45933.589503935182</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45933.589503935182</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45933.589503935182</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45933.589503935182</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45933.589503935182</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45933.589503935182</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45933.589503935182</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45933.589503935182</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45933.589503935182</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45933.589503935182</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45933.589503935182</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45933.589503935182</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45933.589503935182</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45933.589503935182</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45933.589503935182</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45933.589503935182</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45933.589503935182</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45933.589503935182</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45933.589503935182</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45933.589503935182</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45933.589503935182</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45933.589503935182</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45933.589503935182</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45933.589503935182</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45933.589503935182</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45933.589503935182</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45933.589503935182</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45933.589503935182</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ref="G768:G831" ca="1" si="12">IFERROR(NOW()-F768,"-")</f>
        <v>45933.589503935182</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45933.589503935182</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45933.589503935182</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45933.589503935182</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45933.589503935182</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45933.589503935182</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45933.589503935182</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45933.589503935182</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45933.589503935182</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45933.589503935182</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45933.589503935182</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45933.589503935182</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45933.589503935182</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45933.589503935182</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45933.589503935182</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45933.589503935182</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45933.589503935182</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45933.589503935182</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45933.589503935182</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45933.589503935182</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45933.589503935182</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45933.589503935182</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45933.589503935182</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45933.589503935182</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45933.589503935182</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45933.589503935182</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45933.589503935182</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45933.589503935182</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45933.589503935182</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45933.589503935182</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45933.589503935182</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45933.589503935182</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45933.589503935182</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45933.589503935182</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45933.589503935182</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45933.589503935182</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45933.589503935182</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45933.589503935182</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45933.589503935182</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45933.589503935182</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45933.589503935182</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45933.589503935182</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45933.589503935182</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45933.589503935182</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45933.589503935182</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45933.589503935182</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45933.589503935182</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45933.589503935182</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45933.589503935182</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45933.589503935182</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45933.589503935182</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45933.589503935182</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45933.589503935182</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45933.589503935182</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45933.589503935182</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45933.589503935182</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45933.589503935182</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45933.589503935182</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45933.589503935182</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45933.589503935182</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45933.589503935182</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45933.589503935182</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45933.589503935182</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45933.589503935182</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ref="G832:G895" ca="1" si="13">IFERROR(NOW()-F832,"-")</f>
        <v>45933.589503935182</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45933.589503935182</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45933.589503935182</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45933.589503935182</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45933.589503935182</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45933.589503935182</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45933.589503935182</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45933.589503935182</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45933.589503935182</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45933.589503935182</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45933.589503935182</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45933.589503935182</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45933.589503935182</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45933.589503935182</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45933.589503935182</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45933.589503935182</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45933.589503935182</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45933.589503935182</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45933.589503935182</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45933.589503935182</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45933.589503935182</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45933.589503935182</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45933.589503935182</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45933.589503935182</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45933.589503935182</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45933.589503935182</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45933.589503935182</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45933.589503935182</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45933.589503935182</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45933.589503935182</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45933.589503935182</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45933.589503935182</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45933.589503935182</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45933.589503935182</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45933.589503935182</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45933.589503935182</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45933.589503935182</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45933.589503935182</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45933.589503935182</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45933.589503935182</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45933.589503935182</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45933.589503935182</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45933.589503935182</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45933.589503935182</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45933.589503935182</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45933.589503935182</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45933.589503935182</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45933.589503935182</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45933.589503935182</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45933.589503935182</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45933.589503935182</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45933.589503935182</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45933.589503935182</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45933.589503935182</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45933.589503935182</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45933.589503935182</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45933.589503935182</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45933.589503935182</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45933.589503935182</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45933.589503935182</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45933.589503935182</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45933.589503935182</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45933.589503935182</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45933.589503935182</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ref="G896:G959" ca="1" si="14">IFERROR(NOW()-F896,"-")</f>
        <v>45933.589503935182</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45933.589503935182</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45933.589503935182</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45933.589503935182</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45933.589503935182</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45933.589503935182</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45933.589503935182</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45933.589503935182</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45933.589503935182</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45933.589503935182</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45933.589503935182</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45933.589503935182</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45933.589503935182</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45933.589503935182</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45933.589503935182</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45933.589503935182</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45933.589503935182</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45933.589503935182</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45933.589503935182</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45933.589503935182</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45933.589503935182</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45933.589503935182</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45933.589503935182</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45933.589503935182</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45933.589503935182</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45933.589503935182</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45933.589503935182</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45933.589503935182</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45933.589503935182</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45933.589503935182</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45933.589503935182</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45933.589503935182</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45933.589503935182</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45933.589503935182</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45933.589503935182</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45933.589503935182</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45933.589503935182</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45933.589503935182</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45933.589503935182</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45933.589503935182</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45933.589503935182</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45933.589503935182</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45933.589503935182</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45933.589503935182</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45933.589503935182</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45933.589503935182</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45933.589503935182</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45933.589503935182</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45933.589503935182</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45933.589503935182</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45933.589503935182</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45933.589503935182</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45933.589503935182</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45933.589503935182</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45933.589503935182</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45933.589503935182</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45933.589503935182</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45933.589503935182</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45933.589503935182</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45933.589503935182</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45933.589503935182</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45933.589503935182</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45933.589503935182</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45933.589503935182</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ref="G960:G1023" ca="1" si="15">IFERROR(NOW()-F960,"-")</f>
        <v>45933.589503935182</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45933.589503935182</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45933.589503935182</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45933.589503935182</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45933.589503935182</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45933.589503935182</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45933.589503935182</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45933.589503935182</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45933.589503935182</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45933.589503935182</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45933.589503935182</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45933.589503935182</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45933.589503935182</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45933.589503935182</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45933.589503935182</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45933.589503935182</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45933.589503935182</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45933.589503935182</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45933.589503935182</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45933.589503935182</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45933.589503935182</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45933.589503935182</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45933.589503935182</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45933.589503935182</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45933.589503935182</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45933.589503935182</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45933.589503935182</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45933.589503935182</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45933.589503935182</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45933.589503935182</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45933.589503935182</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45933.589503935182</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45933.589503935182</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45933.589503935182</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45933.589503935182</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45933.589503935182</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45933.589503935182</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45933.589503935182</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45933.589503935182</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45933.589503935182</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45933.589503935182</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45933.589503935182</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45933.589503935182</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45933.589503935182</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45933.589503935182</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45933.589503935182</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45933.589503935182</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45933.589503935182</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45933.589503935182</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45933.589503935182</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45933.589503935182</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45933.589503935182</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45933.589503935182</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45933.589503935182</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45933.589503935182</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45933.589503935182</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45933.589503935182</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45933.589503935182</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45933.589503935182</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45933.589503935182</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45933.589503935182</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45933.589503935182</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45933.589503935182</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45933.589503935182</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ref="G1024:G1087" ca="1" si="16">IFERROR(NOW()-F1024,"-")</f>
        <v>45933.589503935182</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45933.589503935182</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45933.589503935182</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45933.589503935182</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45933.589503935182</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45933.589503935182</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45933.589503935182</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45933.589503935182</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45933.589503935182</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45933.589503935182</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45933.589503935182</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45933.589503935182</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45933.589503935182</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45933.589503935182</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45933.589503935182</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45933.589503935182</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45933.589503935182</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45933.589503935182</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45933.589503935182</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45933.589503935182</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45933.589503935182</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45933.589503935182</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45933.589503935182</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45933.589503935182</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45933.589503935182</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45933.589503935182</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45933.589503935182</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45933.589503935182</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45933.589503935182</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45933.589503935182</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45933.589503935182</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45933.589503935182</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45933.589503935182</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45933.589503935182</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45933.589503935182</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45933.589503935182</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45933.589503935182</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45933.589503935182</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45933.589503935182</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45933.589503935182</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45933.589503935182</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45933.589503935182</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45933.589503935182</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45933.589503935182</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45933.589503935182</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45933.589503935182</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45933.589503935182</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45933.589503935182</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45933.589503935182</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45933.589503935182</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45933.589503935182</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45933.589503935182</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45933.589503935182</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45933.589503935182</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45933.589503935182</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45933.589503935182</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45933.589503935182</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45933.589503935182</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45933.589503935182</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45933.589503935182</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45933.589503935182</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45933.589503935182</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45933.589503935182</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45933.589503935182</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ref="G1088:G1151" ca="1" si="17">IFERROR(NOW()-F1088,"-")</f>
        <v>45933.589503935182</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45933.589503935182</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45933.589503935182</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45933.589503935182</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45933.589503935182</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45933.589503935182</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45933.589503935182</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45933.589503935182</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45933.589503935182</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45933.589503935182</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45933.589503935182</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45933.589503935182</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45933.589503935182</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45933.589503935182</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45933.589503935182</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45933.589503935182</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45933.589503935182</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45933.589503935182</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45933.589503935182</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45933.589503935182</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45933.589503935182</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45933.589503935182</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45933.589503935182</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45933.589503935182</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45933.589503935182</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45933.589503935182</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45933.589503935182</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45933.589503935182</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45933.589503935182</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45933.589503935182</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45933.589503935182</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45933.589503935182</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45933.589503935182</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45933.589503935182</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45933.589503935182</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45933.589503935182</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45933.589503935182</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45933.589503935182</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45933.589503935182</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45933.589503935182</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45933.589503935182</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45933.589503935182</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45933.589503935182</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45933.589503935182</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45933.589503935182</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45933.589503935182</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45933.589503935182</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45933.589503935182</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45933.589503935182</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45933.589503935182</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45933.589503935182</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45933.589503935182</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45933.589503935182</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45933.589503935182</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45933.589503935182</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45933.589503935182</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45933.589503935182</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45933.589503935182</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45933.589503935182</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45933.589503935182</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45933.589503935182</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45933.589503935182</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45933.589503935182</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45933.589503935182</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ref="G1152:G1215" ca="1" si="18">IFERROR(NOW()-F1152,"-")</f>
        <v>45933.589503935182</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45933.589503935182</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45933.589503935182</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45933.589503935182</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45933.589503935182</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45933.589503935182</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45933.589503935182</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45933.589503935182</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45933.589503935182</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45933.589503935182</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45933.589503935182</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45933.589503935182</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45933.589503935182</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45933.589503935182</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45933.589503935182</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45933.589503935182</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45933.589503935182</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45933.589503935182</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45933.589503935182</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45933.589503935182</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45933.589503935182</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45933.589503935182</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45933.589503935182</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45933.589503935182</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45933.589503935182</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45933.589503935182</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45933.589503935182</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45933.589503935182</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45933.589503935182</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45933.589503935182</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45933.589503935182</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45933.589503935182</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45933.589503935182</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45933.589503935182</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45933.589503935182</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45933.589503935182</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45933.589503935182</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45933.589503935182</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45933.589503935182</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45933.589503935182</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45933.589503935182</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45933.589503935182</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45933.589503935182</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45933.589503935182</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45933.589503935182</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45933.589503935182</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45933.589503935182</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45933.589503935182</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45933.589503935182</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45933.589503935182</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45933.589503935182</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45933.589503935182</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45933.589503935182</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45933.589503935182</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45933.589503935182</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45933.589503935182</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45933.589503935182</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45933.589503935182</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45933.589503935182</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45933.589503935182</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45933.589503935182</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45933.589503935182</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45933.589503935182</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45933.589503935182</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ref="G1216:G1230" ca="1" si="19">IFERROR(NOW()-F1216,"-")</f>
        <v>45933.589503935182</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45933.589503935182</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45933.589503935182</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45933.589503935182</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45933.589503935182</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45933.589503935182</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45933.589503935182</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45933.589503935182</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45933.589503935182</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45933.589503935182</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45933.589503935182</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45933.589503935182</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45933.589503935182</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45933.589503935182</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45933.589503935182</v>
      </c>
      <c r="H1230" s="22"/>
      <c r="I1230" s="19" t="str">
        <f>IFERROR(VLOOKUP(D1230,DB!A:F,6,0),"")</f>
        <v/>
      </c>
      <c r="J1230" s="18" t="str">
        <f>IFERROR(VLOOKUP(D1230,DB!A:G,7,0),"")</f>
        <v/>
      </c>
      <c r="K1230" s="50"/>
      <c r="L1230" s="23" t="str">
        <f>IFERROR(VLOOKUP(D1230,DB!A:I,9,0),"")</f>
        <v/>
      </c>
    </row>
  </sheetData>
  <dataValidations count="2">
    <dataValidation allowBlank="1" showInputMessage="1" showErrorMessage="1" sqref="E1" xr:uid="{5914219A-CB83-432D-936A-CC0CB6F3982A}"/>
    <dataValidation type="list" allowBlank="1" showInputMessage="1" showErrorMessage="1" sqref="E2:E123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4"/>
  <sheetViews>
    <sheetView workbookViewId="0">
      <selection activeCell="A5" sqref="A5:XFD5"/>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39060</v>
      </c>
      <c r="B2" s="110" t="str">
        <f>IFERROR(VLOOKUP(D2,DB!A:K,11,0),"")</f>
        <v>R4</v>
      </c>
      <c r="C2" s="111">
        <v>1</v>
      </c>
      <c r="D2" s="107" t="s">
        <v>35082</v>
      </c>
      <c r="E2" s="112" t="s">
        <v>38964</v>
      </c>
      <c r="F2" s="113">
        <v>45703.480717592596</v>
      </c>
      <c r="G2" s="114">
        <f ca="1">IFERROR(NOW()-F2,"")</f>
        <v>230.10878634258552</v>
      </c>
      <c r="H2" s="113">
        <v>45703.474768518521</v>
      </c>
      <c r="I2" s="110" t="str">
        <f>IFERROR(VLOOKUP(D2,DB!A:F,6,0),"")</f>
        <v>SCECO</v>
      </c>
      <c r="J2" s="110" t="str">
        <f>IFERROR(VLOOKUP(D2,DB!A:G,7,0),"")</f>
        <v>Dead</v>
      </c>
      <c r="K2" s="115" t="s">
        <v>39061</v>
      </c>
      <c r="L2" s="107" t="str">
        <f>IFERROR(VLOOKUP(D2,DB!A:I,9,0),"")</f>
        <v>Latis</v>
      </c>
    </row>
    <row r="3" spans="1:16" ht="33.75" customHeight="1">
      <c r="A3" s="110" t="s">
        <v>39062</v>
      </c>
      <c r="B3" s="110" t="str">
        <f>IFERROR(VLOOKUP(D3,DB!A:K,11,0),"")</f>
        <v>R4</v>
      </c>
      <c r="C3" s="111">
        <v>2</v>
      </c>
      <c r="D3" s="107" t="s">
        <v>39063</v>
      </c>
      <c r="E3" s="112" t="s">
        <v>38964</v>
      </c>
      <c r="F3" s="113">
        <v>45930.890277777777</v>
      </c>
      <c r="G3" s="114">
        <f ca="1">IFERROR(NOW()-F3,"")</f>
        <v>2.6992261574050644</v>
      </c>
      <c r="H3" s="113">
        <v>45930.847372685188</v>
      </c>
      <c r="I3" s="110" t="str">
        <f>IFERROR(VLOOKUP(D3,DB!A:F,6,0),"")</f>
        <v>SCECO</v>
      </c>
      <c r="J3" s="110" t="str">
        <f>IFERROR(VLOOKUP(D3,DB!A:G,7,0),"")</f>
        <v>In progress</v>
      </c>
      <c r="K3" s="115" t="s">
        <v>39064</v>
      </c>
      <c r="L3" s="107" t="str">
        <f>IFERROR(VLOOKUP(D3,DB!A:I,9,0),"")</f>
        <v>Latis</v>
      </c>
    </row>
    <row r="4" spans="1:16" ht="15" customHeight="1">
      <c r="A4" s="110" t="s">
        <v>39065</v>
      </c>
      <c r="B4" s="110" t="str">
        <f>IFERROR(VLOOKUP(D4,DB!A:K,11,0),"")</f>
        <v>R4</v>
      </c>
      <c r="C4" s="111">
        <v>1</v>
      </c>
      <c r="D4" s="107" t="s">
        <v>25920</v>
      </c>
      <c r="E4" s="112" t="s">
        <v>38964</v>
      </c>
      <c r="F4" s="113">
        <v>45933.468229166669</v>
      </c>
      <c r="G4" s="114">
        <f ca="1">IFERROR(NOW()-F4,"")</f>
        <v>0.12127453703578794</v>
      </c>
      <c r="H4" s="113">
        <v>45933.462314814817</v>
      </c>
      <c r="I4" s="110" t="str">
        <f>IFERROR(VLOOKUP(D4,DB!A:F,6,0),"")</f>
        <v>SCECO</v>
      </c>
      <c r="J4" s="110" t="str">
        <f>IFERROR(VLOOKUP(D4,DB!A:G,7,0),"")</f>
        <v>Dead</v>
      </c>
      <c r="K4" s="115" t="s">
        <v>39066</v>
      </c>
      <c r="L4" s="107" t="str">
        <f>IFERROR(VLOOKUP(D4,DB!A:I,9,0),"")</f>
        <v>Latis</v>
      </c>
    </row>
    <row r="5" spans="1:16" ht="15" customHeight="1">
      <c r="A5" s="110" t="s">
        <v>39067</v>
      </c>
      <c r="B5" s="110" t="str">
        <f>IFERROR(VLOOKUP(D5,DB!A:K,11,0),"")</f>
        <v>R4</v>
      </c>
      <c r="C5" s="111">
        <v>1</v>
      </c>
      <c r="D5" s="107" t="s">
        <v>36364</v>
      </c>
      <c r="E5" s="112" t="s">
        <v>38964</v>
      </c>
      <c r="F5" s="113">
        <v>45933.516493055555</v>
      </c>
      <c r="G5" s="114">
        <f ca="1">IFERROR(NOW()-F5,"")</f>
        <v>7.301064814964775E-2</v>
      </c>
      <c r="H5" s="113">
        <v>45933.510787037034</v>
      </c>
      <c r="I5" s="110" t="str">
        <f>IFERROR(VLOOKUP(D5,DB!A:F,6,0),"")</f>
        <v>SCECO</v>
      </c>
      <c r="J5" s="110" t="str">
        <f>IFERROR(VLOOKUP(D5,DB!A:G,7,0),"")</f>
        <v>In progress</v>
      </c>
      <c r="K5" s="115" t="s">
        <v>39068</v>
      </c>
      <c r="L5" s="107" t="str">
        <f>IFERROR(VLOOKUP(D5,DB!A:I,9,0),"")</f>
        <v>Latis</v>
      </c>
    </row>
    <row r="6" spans="1:16" ht="15" customHeight="1">
      <c r="A6" s="110" t="s">
        <v>39069</v>
      </c>
      <c r="B6" s="110" t="str">
        <f>IFERROR(VLOOKUP(D6,DB!A:K,11,0),"")</f>
        <v>R4</v>
      </c>
      <c r="C6" s="111">
        <v>1</v>
      </c>
      <c r="D6" s="107" t="s">
        <v>36845</v>
      </c>
      <c r="E6" s="112" t="s">
        <v>38964</v>
      </c>
      <c r="F6" s="113">
        <v>45933.509375000001</v>
      </c>
      <c r="G6" s="114">
        <f ca="1">IFERROR(NOW()-F6,"")</f>
        <v>8.0128703702939674E-2</v>
      </c>
      <c r="H6" s="113">
        <v>45933.538194444445</v>
      </c>
      <c r="I6" s="110" t="str">
        <f>IFERROR(VLOOKUP(D6,DB!A:F,6,0),"")</f>
        <v>Generator-SG</v>
      </c>
      <c r="J6" s="110" t="str">
        <f>IFERROR(VLOOKUP(D6,DB!A:G,7,0),"")</f>
        <v>Weak</v>
      </c>
      <c r="K6" s="115" t="s">
        <v>39068</v>
      </c>
      <c r="L6" s="107" t="str">
        <f>IFERROR(VLOOKUP(D6,DB!A:I,9,0),"")</f>
        <v>Latis</v>
      </c>
    </row>
    <row r="7" spans="1:16" ht="15" customHeight="1">
      <c r="A7" s="110"/>
      <c r="B7" s="110" t="str">
        <f>IFERROR(VLOOKUP(D7,DB!A:K,11,0),"")</f>
        <v/>
      </c>
      <c r="C7" s="111"/>
      <c r="D7" s="107"/>
      <c r="E7" s="112"/>
      <c r="F7" s="113"/>
      <c r="G7" s="114">
        <f ca="1">IFERROR(NOW()-F7,"")</f>
        <v>45933.589503703704</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45933.589503703704</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45933.589503703704</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45933.589503703704</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45933.589503703704</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45933.589503703704</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45933.589503703704</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45933.589503703704</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45933.589503703704</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45933.589503703704</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45933.589503703704</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45933.589503703704</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45933.589503703704</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45933.589503703704</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45933.589503703704</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45933.589503703704</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45933.589503703704</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45933.589503703704</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45933.589503703704</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45933.589503703704</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45933.589503703704</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45933.589503703704</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45933.589503703704</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45933.589503703704</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45933.589503703704</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45933.589503703704</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45933.589503703704</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45933.589503703704</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45933.589503703704</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45933.589503703704</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45933.589503703704</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45933.589503703704</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45933.589503703704</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45933.589503703704</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45933.589503703704</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45933.589503703704</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45933.589503703704</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45933.589503703704</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45933.589503703704</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45933.589503703704</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45933.589503703704</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45933.589503703704</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45933.589503703704</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45933.589503703704</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45933.589503703704</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45933.589503703704</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45933.589503703704</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45933.589503703704</v>
      </c>
      <c r="H54" s="113"/>
      <c r="I54" s="110" t="str">
        <f>IFERROR(VLOOKUP(D54,DB!A:F,6,0),"")</f>
        <v/>
      </c>
      <c r="J54" s="110" t="str">
        <f>IFERROR(VLOOKUP(D54,DB!A:G,7,0),"")</f>
        <v/>
      </c>
      <c r="K54" s="115"/>
      <c r="L54" s="107" t="str">
        <f>IFERROR(VLOOKUP(D54,DB!A:I,9,0),"")</f>
        <v/>
      </c>
    </row>
  </sheetData>
  <dataValidations count="2">
    <dataValidation allowBlank="1" showInputMessage="1" showErrorMessage="1" sqref="E1" xr:uid="{A4F81451-56CC-4543-9497-104C4E44EE4B}"/>
    <dataValidation type="list" allowBlank="1" showInputMessage="1" showErrorMessage="1" sqref="E2:E5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9"/>
  <sheetViews>
    <sheetView tabSelected="1" workbookViewId="0">
      <selection activeCell="A4" sqref="A4:XFD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39070</v>
      </c>
      <c r="B2" s="37" t="str">
        <f>IFERROR(VLOOKUP(D2,DB!A:K,11,0),"")</f>
        <v>R5</v>
      </c>
      <c r="C2" s="37">
        <v>3</v>
      </c>
      <c r="D2" s="37" t="s">
        <v>36000</v>
      </c>
      <c r="E2" s="37" t="s">
        <v>38964</v>
      </c>
      <c r="F2" s="38">
        <v>45891.832060185188</v>
      </c>
      <c r="G2" s="39">
        <f t="shared" ref="G2" ca="1" si="0">IFERROR(NOW()-F2,"-")</f>
        <v>41.757443749993399</v>
      </c>
      <c r="H2" s="38">
        <v>45891.790393518517</v>
      </c>
      <c r="I2" s="37" t="str">
        <f>IFERROR(VLOOKUP(D2,DB!A:F,6,0),"")</f>
        <v>Generator-SG</v>
      </c>
      <c r="J2" s="37" t="str">
        <f>IFERROR(VLOOKUP(D2,DB!A:G,7,0),"")</f>
        <v>Vandalized</v>
      </c>
      <c r="K2" s="37" t="s">
        <v>39071</v>
      </c>
      <c r="L2" s="37" t="str">
        <f>IFERROR(VLOOKUP(D2,DB!A:I,9,0),"")</f>
        <v>Latis</v>
      </c>
      <c r="M2" s="136"/>
    </row>
    <row r="3" spans="1:13" ht="30.75">
      <c r="A3" s="37" t="s">
        <v>39072</v>
      </c>
      <c r="B3" s="37" t="str">
        <f>IFERROR(VLOOKUP(D3,DB!A:K,11,0),"")</f>
        <v>R5</v>
      </c>
      <c r="C3" s="37">
        <v>1</v>
      </c>
      <c r="D3" s="37" t="s">
        <v>31295</v>
      </c>
      <c r="E3" s="37" t="s">
        <v>39047</v>
      </c>
      <c r="F3" s="38">
        <v>45926.188877314817</v>
      </c>
      <c r="G3" s="39">
        <f ca="1">IFERROR(NOW()-F3,"-")</f>
        <v>7.4006266203650739</v>
      </c>
      <c r="H3" s="38">
        <v>45926.158159722225</v>
      </c>
      <c r="I3" s="37" t="str">
        <f>IFERROR(VLOOKUP(D3,DB!A:F,6,0),"")</f>
        <v>SCECO</v>
      </c>
      <c r="J3" s="37" t="str">
        <f>IFERROR(VLOOKUP(D3,DB!A:G,7,0),"")</f>
        <v>Good</v>
      </c>
      <c r="K3" s="37" t="s">
        <v>39073</v>
      </c>
      <c r="L3" s="37" t="str">
        <f>IFERROR(VLOOKUP(D3,DB!A:I,9,0),"")</f>
        <v>Latis</v>
      </c>
      <c r="M3" s="136"/>
    </row>
    <row r="4" spans="1:13" ht="15">
      <c r="A4" s="37"/>
      <c r="B4" s="37" t="str">
        <f>IFERROR(VLOOKUP(D4,DB!A:K,11,0),"")</f>
        <v/>
      </c>
      <c r="C4" s="37"/>
      <c r="D4" s="37"/>
      <c r="E4" s="37"/>
      <c r="F4" s="38"/>
      <c r="G4" s="39">
        <f ca="1">IFERROR(NOW()-F4,"-")</f>
        <v>45933.589503935182</v>
      </c>
      <c r="H4" s="38"/>
      <c r="I4" s="37" t="str">
        <f>IFERROR(VLOOKUP(D4,DB!A:F,6,0),"")</f>
        <v/>
      </c>
      <c r="J4" s="37" t="str">
        <f>IFERROR(VLOOKUP(D4,DB!A:G,7,0),"")</f>
        <v/>
      </c>
      <c r="K4" s="37"/>
      <c r="L4" s="37" t="str">
        <f>IFERROR(VLOOKUP(D4,DB!A:I,9,0),"")</f>
        <v/>
      </c>
      <c r="M4" s="136"/>
    </row>
    <row r="5" spans="1:13" ht="15">
      <c r="A5" s="37"/>
      <c r="B5" s="37" t="str">
        <f>IFERROR(VLOOKUP(D5,DB!A:K,11,0),"")</f>
        <v/>
      </c>
      <c r="C5" s="37"/>
      <c r="D5" s="137"/>
      <c r="E5" s="37"/>
      <c r="F5" s="38"/>
      <c r="G5" s="39">
        <f ca="1">IFERROR(NOW()-F5,"-")</f>
        <v>45933.589503935182</v>
      </c>
      <c r="H5" s="38"/>
      <c r="I5" s="37" t="str">
        <f>IFERROR(VLOOKUP(D5,DB!A:F,6,0),"")</f>
        <v/>
      </c>
      <c r="J5" s="37" t="str">
        <f>IFERROR(VLOOKUP(D5,DB!A:G,7,0),"")</f>
        <v/>
      </c>
      <c r="K5" s="37"/>
      <c r="L5" s="37" t="str">
        <f>IFERROR(VLOOKUP(D5,DB!A:I,9,0),"")</f>
        <v/>
      </c>
      <c r="M5" s="136"/>
    </row>
    <row r="6" spans="1:13" ht="15">
      <c r="A6" s="37"/>
      <c r="B6" s="37" t="str">
        <f>IFERROR(VLOOKUP(D6,DB!A:K,11,0),"")</f>
        <v/>
      </c>
      <c r="C6" s="37"/>
      <c r="D6" s="137"/>
      <c r="E6" s="37"/>
      <c r="F6" s="38"/>
      <c r="G6" s="39">
        <f ca="1">IFERROR(NOW()-F6,"-")</f>
        <v>45933.589503935182</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45933.589503935182</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45933.589503935182</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45933.589503935182</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45933.589503935182</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45933.589503935182</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45933.589503935182</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45933.589503935182</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45933.589503935182</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45933.589503935182</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45933.589503935182</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45933.589503935182</v>
      </c>
      <c r="H17" s="38"/>
      <c r="I17" s="37" t="str">
        <f>IFERROR(VLOOKUP(D17,DB!A:F,6,0),"")</f>
        <v/>
      </c>
      <c r="J17" s="37" t="str">
        <f>IFERROR(VLOOKUP(D17,DB!A:G,7,0),"")</f>
        <v/>
      </c>
      <c r="K17" s="37"/>
      <c r="L17" s="37" t="str">
        <f>IFERROR(VLOOKUP(D17,DB!A:I,9,0),"")</f>
        <v/>
      </c>
      <c r="M17" s="136"/>
    </row>
    <row r="18" spans="1:13" ht="15">
      <c r="A18" s="37"/>
      <c r="B18" s="37" t="str">
        <f>IFERROR(VLOOKUP(D18,DB!A:K,11,0),"")</f>
        <v/>
      </c>
      <c r="C18" s="37"/>
      <c r="D18"/>
      <c r="E18" s="37"/>
      <c r="F18" s="38"/>
      <c r="G18" s="39">
        <f ca="1">IFERROR(NOW()-F18,"-")</f>
        <v>45933.589503935182</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45933.589503935182</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45933.589503935182</v>
      </c>
      <c r="H20" s="38"/>
      <c r="I20" s="37" t="str">
        <f>IFERROR(VLOOKUP(D20,DB!A:F,6,0),"")</f>
        <v/>
      </c>
      <c r="J20" s="37" t="str">
        <f>IFERROR(VLOOKUP(D20,DB!A:G,7,0),"")</f>
        <v/>
      </c>
      <c r="K20" s="37"/>
      <c r="L20" s="37" t="str">
        <f>IFERROR(VLOOKUP(D20,DB!A:I,9,0),"")</f>
        <v/>
      </c>
      <c r="M20" s="136"/>
    </row>
    <row r="21" spans="1:13" ht="15.75">
      <c r="A21" s="37"/>
      <c r="B21" s="37" t="str">
        <f>IFERROR(VLOOKUP(D21,DB!A:K,11,0),"")</f>
        <v/>
      </c>
      <c r="C21" s="37"/>
      <c r="D21" s="141"/>
      <c r="E21" s="37"/>
      <c r="F21" s="38"/>
      <c r="G21" s="39">
        <f ca="1">IFERROR(NOW()-F21,"-")</f>
        <v>45933.589503935182</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45933.589503935182</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45933.589503935182</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45933.589503935182</v>
      </c>
      <c r="H24" s="38"/>
      <c r="I24" s="37" t="str">
        <f>IFERROR(VLOOKUP(D24,DB!A:F,6,0),"")</f>
        <v/>
      </c>
      <c r="J24" s="37" t="str">
        <f>IFERROR(VLOOKUP(D24,DB!A:G,7,0),"")</f>
        <v/>
      </c>
      <c r="K24" s="37"/>
      <c r="L24" s="37" t="str">
        <f>IFERROR(VLOOKUP(D24,DB!A:I,9,0),"")</f>
        <v/>
      </c>
      <c r="M24" s="136"/>
    </row>
    <row r="25" spans="1:13" ht="15.75">
      <c r="A25" s="37"/>
      <c r="B25" s="37" t="str">
        <f>IFERROR(VLOOKUP(D25,DB!A:K,11,0),"")</f>
        <v/>
      </c>
      <c r="C25" s="37"/>
      <c r="D25" s="141"/>
      <c r="E25" s="37"/>
      <c r="F25" s="38"/>
      <c r="G25" s="39">
        <f ca="1">IFERROR(NOW()-F25,"-")</f>
        <v>45933.589503935182</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45933.589503935182</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45933.589503935182</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45933.589503935182</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45933.589503935182</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45933.589503935182</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45933.589503935182</v>
      </c>
      <c r="H31" s="38"/>
      <c r="I31" s="37" t="str">
        <f>IFERROR(VLOOKUP(D31,DB!A:F,6,0),"")</f>
        <v/>
      </c>
      <c r="J31" s="37" t="str">
        <f>IFERROR(VLOOKUP(D31,DB!A:G,7,0),"")</f>
        <v/>
      </c>
      <c r="K31" s="37"/>
      <c r="L31" s="37" t="str">
        <f>IFERROR(VLOOKUP(D31,DB!A:I,9,0),"")</f>
        <v/>
      </c>
      <c r="M31" s="136"/>
    </row>
    <row r="32" spans="1:13" ht="15">
      <c r="A32" s="92"/>
      <c r="B32" s="92" t="str">
        <f>IFERROR(VLOOKUP(D32,DB!A:K,11,0),"")</f>
        <v/>
      </c>
      <c r="C32" s="92"/>
      <c r="D32" s="92"/>
      <c r="E32" s="92"/>
      <c r="F32" s="134"/>
      <c r="G32" s="135">
        <f ca="1">IFERROR(NOW()-F32,"-")</f>
        <v>45933.589503935182</v>
      </c>
      <c r="H32" s="134"/>
      <c r="I32" s="92" t="str">
        <f>IFERROR(VLOOKUP(D32,DB!A:F,6,0),"")</f>
        <v/>
      </c>
      <c r="J32" s="92" t="str">
        <f>IFERROR(VLOOKUP(D32,DB!A:G,7,0),"")</f>
        <v/>
      </c>
      <c r="K32" s="92"/>
      <c r="L32" s="92" t="str">
        <f>IFERROR(VLOOKUP(D32,DB!A:I,9,0),"")</f>
        <v/>
      </c>
      <c r="M32" s="136"/>
    </row>
    <row r="33" spans="1:13" ht="15">
      <c r="A33" s="37"/>
      <c r="B33" s="37" t="str">
        <f>IFERROR(VLOOKUP(D33,DB!A:K,11,0),"")</f>
        <v/>
      </c>
      <c r="C33" s="37"/>
      <c r="D33" s="37"/>
      <c r="E33" s="37"/>
      <c r="F33" s="38"/>
      <c r="G33" s="39">
        <f ca="1">IFERROR(NOW()-F33,"-")</f>
        <v>45933.589503935182</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45933.589503935182</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45933.589503935182</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45933.589503935182</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45933.589503935182</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45933.589503935182</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45933.589503935182</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45933.589503935182</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45933.589503935182</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45933.589503935182</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45933.589503935182</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45933.589503935182</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45933.589503935182</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45933.589503935182</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45933.589503935182</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45933.589503935182</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45933.589503935182</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45933.589503935182</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45933.589503935182</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45933.589503935182</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45933.589503935182</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45933.589503935182</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45933.589503935182</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45933.589503935182</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45933.589503935182</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45933.589503935182</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45933.589503935182</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45933.589503935182</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45933.589503935182</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45933.589503935182</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45933.589503935182</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45933.589503935182</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45933.589503935182</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45933.589503935182</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45933.589503935182</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45933.589503935182</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45933.589503935182</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45933.589503935182</v>
      </c>
      <c r="H70" s="38"/>
      <c r="I70" s="37" t="str">
        <f>IFERROR(VLOOKUP(D70,DB!A:F,6,0),"")</f>
        <v/>
      </c>
      <c r="J70" s="37" t="str">
        <f>IFERROR(VLOOKUP(D70,DB!A:G,7,0),"")</f>
        <v/>
      </c>
      <c r="K70" s="37"/>
      <c r="L70" s="37" t="str">
        <f>IFERROR(VLOOKUP(D70,DB!A:I,9,0),"")</f>
        <v/>
      </c>
      <c r="M70" s="136"/>
    </row>
    <row r="71" spans="1:13" ht="15">
      <c r="A71" s="37"/>
      <c r="B71" s="37" t="str">
        <f>IFERROR(VLOOKUP(D71,DB!A:K,11,0),"")</f>
        <v/>
      </c>
      <c r="C71" s="37"/>
      <c r="D71" s="37"/>
      <c r="E71" s="37"/>
      <c r="F71" s="38"/>
      <c r="G71" s="39">
        <f ca="1">IFERROR(NOW()-F71,"-")</f>
        <v>45933.589503935182</v>
      </c>
      <c r="H71" s="38"/>
      <c r="I71" s="37" t="str">
        <f>IFERROR(VLOOKUP(D71,DB!A:F,6,0),"")</f>
        <v/>
      </c>
      <c r="J71" s="37" t="str">
        <f>IFERROR(VLOOKUP(D71,DB!A:G,7,0),"")</f>
        <v/>
      </c>
      <c r="K71" s="37"/>
      <c r="L71" s="37" t="str">
        <f>IFERROR(VLOOKUP(D71,DB!A:I,9,0),"")</f>
        <v/>
      </c>
      <c r="M71" s="136"/>
    </row>
    <row r="72" spans="1:13" ht="15">
      <c r="A72" s="37"/>
      <c r="B72" s="37" t="str">
        <f>IFERROR(VLOOKUP(D72,DB!A:K,11,0),"")</f>
        <v/>
      </c>
      <c r="C72" s="37"/>
      <c r="D72" s="37"/>
      <c r="E72" s="37"/>
      <c r="F72" s="38"/>
      <c r="G72" s="39">
        <f ca="1">IFERROR(NOW()-F72,"-")</f>
        <v>45933.589503935182</v>
      </c>
      <c r="H72" s="38"/>
      <c r="I72" s="37" t="str">
        <f>IFERROR(VLOOKUP(D72,DB!A:F,6,0),"")</f>
        <v/>
      </c>
      <c r="J72" s="37" t="str">
        <f>IFERROR(VLOOKUP(D72,DB!A:G,7,0),"")</f>
        <v/>
      </c>
      <c r="K72" s="37"/>
      <c r="L72" s="37" t="str">
        <f>IFERROR(VLOOKUP(D72,DB!A:I,9,0),"")</f>
        <v/>
      </c>
      <c r="M72" s="136"/>
    </row>
    <row r="73" spans="1:13" ht="15">
      <c r="A73" s="37"/>
      <c r="B73" s="37" t="str">
        <f>IFERROR(VLOOKUP(D73,DB!A:K,11,0),"")</f>
        <v/>
      </c>
      <c r="C73" s="37"/>
      <c r="D73" s="37"/>
      <c r="E73" s="37"/>
      <c r="F73" s="38"/>
      <c r="G73" s="39">
        <f ca="1">IFERROR(NOW()-F73,"-")</f>
        <v>45933.589503935182</v>
      </c>
      <c r="H73" s="38"/>
      <c r="I73" s="37" t="str">
        <f>IFERROR(VLOOKUP(D73,DB!A:F,6,0),"")</f>
        <v/>
      </c>
      <c r="J73" s="37" t="str">
        <f>IFERROR(VLOOKUP(D73,DB!A:G,7,0),"")</f>
        <v/>
      </c>
      <c r="K73" s="37"/>
      <c r="L73" s="37" t="str">
        <f>IFERROR(VLOOKUP(D73,DB!A:I,9,0),"")</f>
        <v/>
      </c>
      <c r="M73" s="136"/>
    </row>
    <row r="74" spans="1:13" ht="15">
      <c r="A74" s="37"/>
      <c r="B74" s="37" t="str">
        <f>IFERROR(VLOOKUP(D74,DB!A:K,11,0),"")</f>
        <v/>
      </c>
      <c r="C74" s="37"/>
      <c r="D74" s="37"/>
      <c r="E74" s="37"/>
      <c r="F74" s="38"/>
      <c r="G74" s="39">
        <f ca="1">IFERROR(NOW()-F74,"-")</f>
        <v>45933.589503935182</v>
      </c>
      <c r="H74" s="38"/>
      <c r="I74" s="37" t="str">
        <f>IFERROR(VLOOKUP(D74,DB!A:F,6,0),"")</f>
        <v/>
      </c>
      <c r="J74" s="37" t="str">
        <f>IFERROR(VLOOKUP(D74,DB!A:G,7,0),"")</f>
        <v/>
      </c>
      <c r="K74" s="37"/>
      <c r="L74" s="37" t="str">
        <f>IFERROR(VLOOKUP(D74,DB!A:I,9,0),"")</f>
        <v/>
      </c>
      <c r="M74" s="136"/>
    </row>
    <row r="75" spans="1:13" ht="15">
      <c r="A75" s="37"/>
      <c r="B75" s="37" t="str">
        <f>IFERROR(VLOOKUP(D75,DB!A:K,11,0),"")</f>
        <v/>
      </c>
      <c r="C75" s="37"/>
      <c r="D75" s="37"/>
      <c r="E75" s="37"/>
      <c r="F75" s="38"/>
      <c r="G75" s="39">
        <f ca="1">IFERROR(NOW()-F75,"-")</f>
        <v>45933.589503935182</v>
      </c>
      <c r="H75" s="38"/>
      <c r="I75" s="37" t="str">
        <f>IFERROR(VLOOKUP(D75,DB!A:F,6,0),"")</f>
        <v/>
      </c>
      <c r="J75" s="37" t="str">
        <f>IFERROR(VLOOKUP(D75,DB!A:G,7,0),"")</f>
        <v/>
      </c>
      <c r="K75" s="37"/>
      <c r="L75" s="37" t="str">
        <f>IFERROR(VLOOKUP(D75,DB!A:I,9,0),"")</f>
        <v/>
      </c>
      <c r="M75" s="136"/>
    </row>
    <row r="76" spans="1:13" ht="15">
      <c r="A76" s="37"/>
      <c r="B76" s="37" t="str">
        <f>IFERROR(VLOOKUP(D76,DB!A:K,11,0),"")</f>
        <v/>
      </c>
      <c r="C76" s="37"/>
      <c r="D76" s="37"/>
      <c r="E76" s="37"/>
      <c r="F76" s="38"/>
      <c r="G76" s="39">
        <f ca="1">IFERROR(NOW()-F76,"-")</f>
        <v>45933.589503935182</v>
      </c>
      <c r="H76" s="38"/>
      <c r="I76" s="37" t="str">
        <f>IFERROR(VLOOKUP(D76,DB!A:F,6,0),"")</f>
        <v/>
      </c>
      <c r="J76" s="37" t="str">
        <f>IFERROR(VLOOKUP(D76,DB!A:G,7,0),"")</f>
        <v/>
      </c>
      <c r="K76" s="37"/>
      <c r="L76" s="37" t="str">
        <f>IFERROR(VLOOKUP(D76,DB!A:I,9,0),"")</f>
        <v/>
      </c>
      <c r="M76" s="136"/>
    </row>
    <row r="77" spans="1:13" ht="15">
      <c r="A77" s="37"/>
      <c r="B77" s="37" t="str">
        <f>IFERROR(VLOOKUP(D77,DB!A:K,11,0),"")</f>
        <v/>
      </c>
      <c r="C77" s="37"/>
      <c r="D77" s="37"/>
      <c r="E77" s="37"/>
      <c r="F77" s="38"/>
      <c r="G77" s="39">
        <f ca="1">IFERROR(NOW()-F77,"-")</f>
        <v>45933.589503935182</v>
      </c>
      <c r="H77" s="38"/>
      <c r="I77" s="37" t="str">
        <f>IFERROR(VLOOKUP(D77,DB!A:F,6,0),"")</f>
        <v/>
      </c>
      <c r="J77" s="37" t="str">
        <f>IFERROR(VLOOKUP(D77,DB!A:G,7,0),"")</f>
        <v/>
      </c>
      <c r="K77" s="37"/>
      <c r="L77" s="37" t="str">
        <f>IFERROR(VLOOKUP(D77,DB!A:I,9,0),"")</f>
        <v/>
      </c>
      <c r="M77" s="136"/>
    </row>
    <row r="78" spans="1:13" ht="15">
      <c r="A78" s="37"/>
      <c r="B78" s="37" t="str">
        <f>IFERROR(VLOOKUP(D78,DB!A:K,11,0),"")</f>
        <v/>
      </c>
      <c r="C78" s="37"/>
      <c r="D78" s="37"/>
      <c r="E78" s="37"/>
      <c r="F78" s="38"/>
      <c r="G78" s="39">
        <f ca="1">IFERROR(NOW()-F78,"-")</f>
        <v>45933.589503935182</v>
      </c>
      <c r="H78" s="38"/>
      <c r="I78" s="37" t="str">
        <f>IFERROR(VLOOKUP(D78,DB!A:F,6,0),"")</f>
        <v/>
      </c>
      <c r="J78" s="37" t="str">
        <f>IFERROR(VLOOKUP(D78,DB!A:G,7,0),"")</f>
        <v/>
      </c>
      <c r="K78" s="37"/>
      <c r="L78" s="37" t="str">
        <f>IFERROR(VLOOKUP(D78,DB!A:I,9,0),"")</f>
        <v/>
      </c>
      <c r="M78" s="136"/>
    </row>
    <row r="79" spans="1:13" ht="15">
      <c r="A79" s="92"/>
      <c r="B79" s="92" t="str">
        <f>IFERROR(VLOOKUP(D79,DB!A:K,11,0),"")</f>
        <v/>
      </c>
      <c r="C79" s="92"/>
      <c r="D79" s="92"/>
      <c r="E79" s="92"/>
      <c r="F79" s="134"/>
      <c r="G79" s="135">
        <f ca="1">IFERROR(NOW()-F79,"-")</f>
        <v>45933.589503935182</v>
      </c>
      <c r="H79" s="134"/>
      <c r="I79" s="92" t="str">
        <f>IFERROR(VLOOKUP(D79,DB!A:F,6,0),"")</f>
        <v/>
      </c>
      <c r="J79" s="92" t="str">
        <f>IFERROR(VLOOKUP(D79,DB!A:G,7,0),"")</f>
        <v/>
      </c>
      <c r="K79" s="92"/>
      <c r="L79" s="92" t="str">
        <f>IFERROR(VLOOKUP(D79,DB!A:I,9,0),"")</f>
        <v/>
      </c>
      <c r="M79" s="136"/>
    </row>
    <row r="80" spans="1:13" ht="15">
      <c r="A80" s="92"/>
      <c r="B80" s="92" t="str">
        <f>IFERROR(VLOOKUP(D80,DB!A:K,11,0),"")</f>
        <v/>
      </c>
      <c r="C80" s="92"/>
      <c r="D80" s="92"/>
      <c r="E80" s="92"/>
      <c r="F80" s="134"/>
      <c r="G80" s="135">
        <f ca="1">IFERROR(NOW()-F80,"-")</f>
        <v>45933.589503935182</v>
      </c>
      <c r="H80" s="134"/>
      <c r="I80" s="92" t="str">
        <f>IFERROR(VLOOKUP(D80,DB!A:F,6,0),"")</f>
        <v/>
      </c>
      <c r="J80" s="92" t="str">
        <f>IFERROR(VLOOKUP(D80,DB!A:G,7,0),"")</f>
        <v/>
      </c>
      <c r="K80" s="92"/>
      <c r="L80" s="92" t="str">
        <f>IFERROR(VLOOKUP(D80,DB!A:I,9,0),"")</f>
        <v/>
      </c>
    </row>
    <row r="81" spans="1:12" ht="15">
      <c r="A81" s="37"/>
      <c r="B81" s="37" t="str">
        <f>IFERROR(VLOOKUP(D81,DB!A:K,11,0),"")</f>
        <v/>
      </c>
      <c r="C81" s="37"/>
      <c r="D81" s="37"/>
      <c r="E81" s="37"/>
      <c r="F81" s="38"/>
      <c r="G81" s="39">
        <f ca="1">IFERROR(NOW()-F81,"-")</f>
        <v>45933.589503935182</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45933.589503935182</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45933.589503935182</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45933.589503935182</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45933.589503935182</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45933.589503935182</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45933.589503935182</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45933.589503935182</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45933.589503935182</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45933.589503935182</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45933.589503935182</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45933.589503935182</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45933.589503935182</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45933.589503935182</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45933.589503935182</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45933.589503935182</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45933.589503935182</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45933.589503935182</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45933.589503935182</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45933.589503935182</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45933.589503935182</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45933.589503935182</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45933.589503935182</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45933.589503935182</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45933.589503935182</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45933.589503935182</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45933.589503935182</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45933.589503935182</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45933.589503935182</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45933.589503935182</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45933.589503935182</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45933.589503935182</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45933.589503935182</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45933.589503935182</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45933.589503935182</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45933.589503935182</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45933.589503935182</v>
      </c>
      <c r="H117" s="38"/>
      <c r="I117" s="37" t="str">
        <f>IFERROR(VLOOKUP(D117,DB!A:F,6,0),"")</f>
        <v/>
      </c>
      <c r="J117" s="37" t="str">
        <f>IFERROR(VLOOKUP(D117,DB!A:G,7,0),"")</f>
        <v/>
      </c>
      <c r="K117" s="37"/>
      <c r="L117" s="37" t="str">
        <f>IFERROR(VLOOKUP(D117,DB!A:I,9,0),"")</f>
        <v/>
      </c>
    </row>
    <row r="118" spans="1:12" ht="15">
      <c r="A118" s="92"/>
      <c r="B118" s="92" t="str">
        <f>IFERROR(VLOOKUP(D118,DB!A:K,11,0),"")</f>
        <v/>
      </c>
      <c r="C118" s="92"/>
      <c r="D118" s="92"/>
      <c r="E118" s="92"/>
      <c r="F118" s="134"/>
      <c r="G118" s="135">
        <f ca="1">IFERROR(NOW()-F118,"-")</f>
        <v>45933.589503935182</v>
      </c>
      <c r="H118" s="134"/>
      <c r="I118" s="92" t="str">
        <f>IFERROR(VLOOKUP(D118,DB!A:F,6,0),"")</f>
        <v/>
      </c>
      <c r="J118" s="92" t="str">
        <f>IFERROR(VLOOKUP(D118,DB!A:G,7,0),"")</f>
        <v/>
      </c>
      <c r="K118" s="92"/>
      <c r="L118" s="92" t="str">
        <f>IFERROR(VLOOKUP(D118,DB!A:I,9,0),"")</f>
        <v/>
      </c>
    </row>
    <row r="119" spans="1:12" ht="15">
      <c r="A119" s="37"/>
      <c r="B119" s="37" t="str">
        <f>IFERROR(VLOOKUP(D119,DB!A:K,11,0),"")</f>
        <v/>
      </c>
      <c r="C119" s="37"/>
      <c r="D119" s="37"/>
      <c r="E119" s="37"/>
      <c r="F119" s="38"/>
      <c r="G119" s="39">
        <f ca="1">IFERROR(NOW()-F119,"-")</f>
        <v>45933.589503935182</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45933.589503935182</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45933.589503935182</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45933.589503935182</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45933.589503935182</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45933.589503935182</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45933.589503935182</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45933.589503935182</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45933.589503935182</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45933.589503935182</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45933.589503935182</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45933.589503935182</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45933.589503935182</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45933.589503935182</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45933.589503935182</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45933.589503935182</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45933.589503935182</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45933.589503935182</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45933.589503935182</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45933.589503935182</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45933.589503935182</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45933.589503935182</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45933.589503935182</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45933.589503935182</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45933.589503935182</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45933.589503935182</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45933.589503935182</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45933.589503935182</v>
      </c>
      <c r="H146" s="38"/>
      <c r="I146" s="37" t="str">
        <f>IFERROR(VLOOKUP(D146,DB!A:F,6,0),"")</f>
        <v/>
      </c>
      <c r="J146" s="37" t="str">
        <f>IFERROR(VLOOKUP(D146,DB!A:G,7,0),"")</f>
        <v/>
      </c>
      <c r="K146" s="37"/>
      <c r="L146" s="37" t="str">
        <f>IFERROR(VLOOKUP(D146,DB!A:I,9,0),"")</f>
        <v/>
      </c>
    </row>
    <row r="147" spans="1:12" ht="15">
      <c r="A147" s="92"/>
      <c r="B147" s="92" t="str">
        <f>IFERROR(VLOOKUP(D147,DB!A:K,11,0),"")</f>
        <v/>
      </c>
      <c r="C147" s="92"/>
      <c r="D147" s="92"/>
      <c r="E147" s="92"/>
      <c r="F147" s="134"/>
      <c r="G147" s="135">
        <f ca="1">IFERROR(NOW()-F147,"-")</f>
        <v>45933.589503935182</v>
      </c>
      <c r="H147" s="134"/>
      <c r="I147" s="92" t="str">
        <f>IFERROR(VLOOKUP(D147,DB!A:F,6,0),"")</f>
        <v/>
      </c>
      <c r="J147" s="92" t="str">
        <f>IFERROR(VLOOKUP(D147,DB!A:G,7,0),"")</f>
        <v/>
      </c>
      <c r="K147" s="92"/>
      <c r="L147" s="92" t="str">
        <f>IFERROR(VLOOKUP(D147,DB!A:I,9,0),"")</f>
        <v/>
      </c>
    </row>
    <row r="148" spans="1:12" ht="15">
      <c r="A148" s="37"/>
      <c r="B148" s="37" t="str">
        <f>IFERROR(VLOOKUP(D148,DB!A:K,11,0),"")</f>
        <v/>
      </c>
      <c r="C148" s="37"/>
      <c r="D148" s="37"/>
      <c r="E148" s="37"/>
      <c r="F148" s="38"/>
      <c r="G148" s="39">
        <f ca="1">IFERROR(NOW()-F148,"-")</f>
        <v>45933.589503935182</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45933.589503935182</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45933.589503935182</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45933.589503935182</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45933.589503935182</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45933.589503935182</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45933.589503935182</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45933.589503935182</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45933.589503935182</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45933.589503935182</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45933.589503935182</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45933.589503935182</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45933.589503935182</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45933.589503935182</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45933.589503935182</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45933.589503935182</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45933.589503935182</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45933.589503935182</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45933.589503935182</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45933.589503935182</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45933.589503935182</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45933.589503935182</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45933.589503935182</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45933.589503935182</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45933.589503935182</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45933.589503935182</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45933.589503935182</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45933.589503935182</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45933.589503935182</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45933.589503935182</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45933.589503935182</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45933.589503935182</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45933.589503935182</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45933.589503935182</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45933.589503935182</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45933.589503935182</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45933.589503935182</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45933.589503935182</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45933.589503935182</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45933.589503935182</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45933.589503935182</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45933.589503935182</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45933.589503935182</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45933.589503935182</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45933.589503935182</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45933.589503935182</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45933.589503935182</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45933.589503935182</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45933.589503935182</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45933.589503935182</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45933.589503935182</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45933.589503935182</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45933.589503935182</v>
      </c>
      <c r="H200" s="38"/>
      <c r="I200" s="37" t="str">
        <f>IFERROR(VLOOKUP(D200,DB!A:F,6,0),"")</f>
        <v/>
      </c>
      <c r="J200" s="37" t="str">
        <f>IFERROR(VLOOKUP(D200,DB!A:G,7,0),"")</f>
        <v/>
      </c>
      <c r="K200" s="37"/>
      <c r="L200" s="37" t="str">
        <f>IFERROR(VLOOKUP(D200,DB!A:I,9,0),"")</f>
        <v/>
      </c>
    </row>
    <row r="201" spans="1:12" ht="15">
      <c r="A201" s="92"/>
      <c r="B201" s="92" t="str">
        <f>IFERROR(VLOOKUP(D201,DB!A:K,11,0),"")</f>
        <v/>
      </c>
      <c r="C201" s="92"/>
      <c r="D201" s="92"/>
      <c r="E201" s="92"/>
      <c r="F201" s="134"/>
      <c r="G201" s="135">
        <f ca="1">IFERROR(NOW()-F201,"-")</f>
        <v>45933.589503935182</v>
      </c>
      <c r="H201" s="134"/>
      <c r="I201" s="92" t="str">
        <f>IFERROR(VLOOKUP(D201,DB!A:F,6,0),"")</f>
        <v/>
      </c>
      <c r="J201" s="92" t="str">
        <f>IFERROR(VLOOKUP(D201,DB!A:G,7,0),"")</f>
        <v/>
      </c>
      <c r="K201" s="92"/>
      <c r="L201" s="92" t="str">
        <f>IFERROR(VLOOKUP(D201,DB!A:I,9,0),"")</f>
        <v/>
      </c>
    </row>
    <row r="202" spans="1:12" ht="15"/>
    <row r="203" spans="1:12" ht="15"/>
    <row r="204" spans="1:12" ht="15"/>
    <row r="205" spans="1:12" ht="15"/>
    <row r="206" spans="1:12" ht="15"/>
    <row r="207" spans="1:12" ht="15"/>
    <row r="208" spans="1:12"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6" ht="15"/>
    <row r="457" ht="15"/>
    <row r="458" ht="15"/>
    <row r="459" ht="15"/>
    <row r="460" ht="15"/>
    <row r="461" ht="15"/>
    <row r="462" ht="15"/>
    <row r="463" ht="15"/>
    <row r="464" ht="15"/>
    <row r="465" ht="15"/>
    <row r="466" ht="15"/>
    <row r="467" ht="15"/>
    <row r="468" ht="15"/>
    <row r="469" ht="15"/>
    <row r="471" ht="15"/>
    <row r="472" ht="15"/>
    <row r="473" ht="15"/>
    <row r="474" ht="15"/>
    <row r="475" ht="15"/>
    <row r="476" ht="15"/>
    <row r="478" ht="15"/>
    <row r="479" ht="15"/>
    <row r="480" ht="15"/>
    <row r="481" ht="15"/>
    <row r="482" ht="15"/>
    <row r="483" ht="15"/>
    <row r="484" ht="15"/>
    <row r="485"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20" ht="15"/>
    <row r="521" ht="15"/>
    <row r="522" ht="15"/>
    <row r="523" ht="15"/>
    <row r="524" ht="15"/>
    <row r="525" ht="15"/>
    <row r="526" ht="15"/>
    <row r="527" ht="15"/>
    <row r="528" ht="15"/>
    <row r="529" ht="15"/>
    <row r="531" ht="15"/>
    <row r="532" ht="15"/>
    <row r="533" ht="15"/>
    <row r="536" ht="15"/>
    <row r="537" ht="15"/>
    <row r="538" ht="15"/>
    <row r="539"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1" ht="15"/>
    <row r="852" ht="15"/>
    <row r="853" ht="15"/>
    <row r="854" ht="15"/>
    <row r="855" ht="15"/>
    <row r="856" ht="15"/>
    <row r="860" ht="15"/>
    <row r="861" ht="15"/>
    <row r="871" ht="15"/>
    <row r="876" ht="15"/>
    <row r="887" ht="15"/>
    <row r="888" ht="15"/>
    <row r="895" ht="15"/>
    <row r="896" ht="15"/>
    <row r="900" ht="15"/>
    <row r="901" ht="15"/>
    <row r="902" ht="15"/>
    <row r="909" ht="15"/>
    <row r="910" ht="15"/>
    <row r="911" ht="15"/>
    <row r="912" ht="15"/>
    <row r="914" ht="15"/>
    <row r="915" ht="15"/>
    <row r="916" ht="15"/>
    <row r="919" ht="15"/>
    <row r="920" ht="15"/>
    <row r="921" ht="15"/>
    <row r="922" ht="15"/>
    <row r="924" ht="15"/>
    <row r="925" ht="15"/>
    <row r="926" ht="15"/>
    <row r="927" ht="15"/>
    <row r="928" ht="15"/>
    <row r="929" ht="15"/>
    <row r="931" ht="15"/>
    <row r="932" ht="15"/>
    <row r="934" ht="15"/>
    <row r="935" ht="15"/>
    <row r="937" ht="15"/>
    <row r="938" ht="15"/>
    <row r="939" ht="15"/>
    <row r="941" ht="15"/>
    <row r="942" ht="15"/>
    <row r="943" ht="15"/>
    <row r="944" ht="15"/>
    <row r="945" ht="15"/>
    <row r="949" ht="15"/>
    <row r="950" ht="15"/>
    <row r="951" ht="15"/>
    <row r="952" ht="15"/>
    <row r="955" ht="15"/>
    <row r="956" ht="15"/>
    <row r="959" ht="15"/>
    <row r="1000" ht="15"/>
    <row r="1001" ht="15"/>
    <row r="1004" ht="15"/>
    <row r="1005" ht="15"/>
    <row r="1012" ht="15"/>
    <row r="1013" ht="15"/>
    <row r="1016" ht="15"/>
    <row r="1018" ht="15"/>
    <row r="1020" ht="15"/>
    <row r="1021" ht="15"/>
    <row r="1022" ht="15"/>
    <row r="1025" ht="15"/>
    <row r="1026" ht="15"/>
    <row r="1028" ht="15"/>
    <row r="1031" ht="15"/>
    <row r="1032" ht="15"/>
    <row r="1034" ht="15"/>
    <row r="1035" ht="15"/>
    <row r="1036" ht="15"/>
    <row r="1037" ht="15"/>
    <row r="1038" ht="15"/>
    <row r="1041" ht="15"/>
    <row r="1042" ht="15"/>
    <row r="1043" ht="15"/>
    <row r="1044" ht="15"/>
    <row r="1045" ht="15"/>
    <row r="1046" ht="15"/>
    <row r="1048" ht="15"/>
    <row r="1050" ht="15"/>
    <row r="1052" ht="15"/>
    <row r="1053" ht="15"/>
    <row r="1054" ht="15"/>
    <row r="1056" ht="15"/>
    <row r="1057" ht="15"/>
    <row r="1058" ht="15"/>
    <row r="1059" ht="15"/>
    <row r="1060" ht="15"/>
    <row r="1061" ht="15"/>
    <row r="1062" ht="15"/>
    <row r="1064" ht="15"/>
    <row r="1065" ht="15"/>
    <row r="1066" ht="15"/>
    <row r="1071" ht="15"/>
    <row r="1072" ht="15"/>
    <row r="1076" ht="15"/>
    <row r="1077" ht="15"/>
    <row r="1078" ht="15"/>
    <row r="1081" ht="15"/>
    <row r="1083" ht="15"/>
    <row r="1087" ht="15"/>
    <row r="1091" ht="15"/>
    <row r="1097" ht="15"/>
    <row r="1098" ht="15"/>
    <row r="1100" ht="15"/>
    <row r="1101" ht="15"/>
    <row r="1103" ht="15"/>
    <row r="1106" ht="15"/>
    <row r="1107" ht="15"/>
    <row r="1109" ht="15"/>
    <row r="1111" ht="15"/>
    <row r="1113" ht="15"/>
    <row r="1115" ht="15"/>
    <row r="1116" ht="15"/>
    <row r="1117" ht="15"/>
    <row r="1119" ht="15"/>
    <row r="1120" ht="15"/>
    <row r="1121" ht="15"/>
    <row r="1122" ht="15"/>
    <row r="1125" ht="15"/>
    <row r="1299" ht="15"/>
    <row r="1300" ht="15"/>
    <row r="1310" ht="15"/>
    <row r="1311" ht="15"/>
    <row r="1312" ht="15"/>
    <row r="1318" ht="15"/>
    <row r="1319" ht="15"/>
    <row r="1320" ht="15"/>
    <row r="1321" ht="15"/>
    <row r="1323" ht="15"/>
    <row r="1326" ht="15"/>
    <row r="1327" ht="15"/>
    <row r="1328" ht="15"/>
    <row r="1329" ht="15"/>
    <row r="1331" ht="15"/>
    <row r="1332" ht="15"/>
    <row r="1334" ht="15"/>
    <row r="1335" ht="15"/>
    <row r="1336" ht="15"/>
    <row r="1337" ht="15"/>
    <row r="1339" ht="15"/>
    <row r="1340" ht="15"/>
    <row r="1341" ht="15"/>
    <row r="1344" ht="15"/>
    <row r="1345" ht="15"/>
    <row r="1348" ht="15"/>
    <row r="1349" ht="15"/>
    <row r="1350" ht="15"/>
    <row r="1351" ht="15"/>
    <row r="1352" ht="15"/>
    <row r="1353" ht="15"/>
    <row r="1354" ht="15"/>
    <row r="1355" ht="15"/>
    <row r="1357" ht="15"/>
    <row r="1359" ht="15"/>
    <row r="1360" ht="15"/>
    <row r="1361" ht="15"/>
    <row r="1364" ht="15"/>
    <row r="1374" ht="15"/>
    <row r="1377" ht="15"/>
    <row r="1378" ht="15"/>
    <row r="1382" ht="15"/>
    <row r="1386" ht="15"/>
    <row r="1389" ht="15"/>
  </sheetData>
  <dataValidations count="2">
    <dataValidation allowBlank="1" showInputMessage="1" showErrorMessage="1" sqref="E1" xr:uid="{920C6338-E771-4DAE-8C89-92A9093EA4DE}"/>
    <dataValidation type="list" allowBlank="1" showInputMessage="1" showErrorMessage="1" sqref="E2:E20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16"/>
  <sheetViews>
    <sheetView workbookViewId="0">
      <selection activeCell="A5" sqref="A5:XFD5"/>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39074</v>
      </c>
      <c r="B2" s="137" t="s">
        <v>5398</v>
      </c>
      <c r="C2" s="137">
        <v>1</v>
      </c>
      <c r="D2" s="137" t="s">
        <v>32861</v>
      </c>
      <c r="E2" s="137" t="s">
        <v>39075</v>
      </c>
      <c r="F2" s="138">
        <v>45929.14371527778</v>
      </c>
      <c r="G2" s="139">
        <f ca="1">IFERROR(NOW()-F2,"-")</f>
        <v>4.4457884259245475</v>
      </c>
      <c r="H2" s="137">
        <v>45929.455266203702</v>
      </c>
      <c r="I2" s="137" t="str">
        <f>IFERROR(VLOOKUP(D2,DB!A:F,6,0),"")</f>
        <v>SCECO</v>
      </c>
      <c r="J2" s="137" t="str">
        <f>IFERROR(VLOOKUP(D2,DB!A:G,7,0),"")</f>
        <v>In progress</v>
      </c>
      <c r="K2" s="137" t="s">
        <v>39076</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39077</v>
      </c>
      <c r="B3" s="137" t="s">
        <v>5398</v>
      </c>
      <c r="C3" s="137">
        <v>1</v>
      </c>
      <c r="D3" s="137" t="s">
        <v>34463</v>
      </c>
      <c r="E3" s="137" t="s">
        <v>39075</v>
      </c>
      <c r="F3" s="138">
        <v>45926.772847222222</v>
      </c>
      <c r="G3" s="139">
        <f ca="1">IFERROR(NOW()-F3,"-")</f>
        <v>6.8166564814819139</v>
      </c>
      <c r="H3" s="137">
        <v>45927.449074074102</v>
      </c>
      <c r="I3" s="137" t="str">
        <f>IFERROR(VLOOKUP(D3,DB!A:F,6,0),"")</f>
        <v>SCECO</v>
      </c>
      <c r="J3" s="137" t="str">
        <f>IFERROR(VLOOKUP(D3,DB!A:G,7,0),"")</f>
        <v>Weak</v>
      </c>
      <c r="K3" s="137" t="s">
        <v>39076</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39078</v>
      </c>
      <c r="B4" s="137" t="s">
        <v>5398</v>
      </c>
      <c r="C4" s="137">
        <v>1</v>
      </c>
      <c r="D4" s="137" t="s">
        <v>33408</v>
      </c>
      <c r="E4" s="137" t="s">
        <v>38964</v>
      </c>
      <c r="F4" s="138">
        <v>45932.818645833337</v>
      </c>
      <c r="G4" s="139">
        <f ca="1">IFERROR(NOW()-F4,"-")</f>
        <v>0.7708578703677631</v>
      </c>
      <c r="H4" s="138">
        <v>45931.969363425924</v>
      </c>
      <c r="I4" s="137" t="str">
        <f>IFERROR(VLOOKUP(D4,DB!A:F,6,0),"")</f>
        <v>SCECO</v>
      </c>
      <c r="J4" s="137" t="str">
        <f>IFERROR(VLOOKUP(D4,DB!A:G,7,0),"")</f>
        <v>Dead</v>
      </c>
      <c r="K4" s="137" t="s">
        <v>39076</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21" t="s">
        <v>39079</v>
      </c>
      <c r="B5" s="137" t="str">
        <f>IFERROR(VLOOKUP(D5,DB!A:K,11,0),"")</f>
        <v>R6</v>
      </c>
      <c r="C5" s="137">
        <v>3</v>
      </c>
      <c r="D5" s="137" t="s">
        <v>32068</v>
      </c>
      <c r="E5" s="137" t="s">
        <v>38964</v>
      </c>
      <c r="F5" s="140">
        <v>45933.467604166668</v>
      </c>
      <c r="G5" s="137">
        <f ca="1">IFERROR(NOW()-F5,"-")</f>
        <v>0.12189976851368556</v>
      </c>
      <c r="H5" s="140">
        <v>45933.490983796299</v>
      </c>
      <c r="I5" s="137" t="str">
        <f>IFERROR(VLOOKUP(D5,DB!A:F,6,0),"")</f>
        <v>SCECO</v>
      </c>
      <c r="J5" s="137" t="str">
        <f>IFERROR(VLOOKUP(D5,DB!A:G,7,0),"")</f>
        <v>Dead</v>
      </c>
      <c r="K5" s="137" t="s">
        <v>39080</v>
      </c>
      <c r="L5" s="137" t="str">
        <f>IFERROR(VLOOKUP(D5,DB!A:I,9,0),"")</f>
        <v>Latis</v>
      </c>
    </row>
    <row r="6" spans="1:16383" ht="31.5" customHeight="1">
      <c r="A6" s="121"/>
      <c r="B6" s="137" t="str">
        <f>IFERROR(VLOOKUP(D6,DB!A:K,11,0),"")</f>
        <v/>
      </c>
      <c r="C6" s="137"/>
      <c r="D6" s="137"/>
      <c r="E6" s="137"/>
      <c r="F6" s="137"/>
      <c r="G6" s="137">
        <f ca="1">IFERROR(NOW()-F6,"-")</f>
        <v>45933.589503935182</v>
      </c>
      <c r="H6" s="137"/>
      <c r="I6" s="137" t="str">
        <f>IFERROR(VLOOKUP(D6,DB!A:F,6,0),"")</f>
        <v/>
      </c>
      <c r="J6" s="137" t="str">
        <f>IFERROR(VLOOKUP(D6,DB!A:G,7,0),"")</f>
        <v/>
      </c>
      <c r="K6" s="137"/>
      <c r="L6" s="137" t="str">
        <f>IFERROR(VLOOKUP(D6,DB!A:I,9,0),"")</f>
        <v/>
      </c>
    </row>
    <row r="7" spans="1:16383" ht="31.5" customHeight="1">
      <c r="A7" s="121"/>
      <c r="B7" s="137" t="str">
        <f>IFERROR(VLOOKUP(D7,DB!A:K,11,0),"")</f>
        <v/>
      </c>
      <c r="C7" s="137"/>
      <c r="D7" s="137"/>
      <c r="E7" s="137"/>
      <c r="F7" s="137"/>
      <c r="G7" s="137">
        <f ca="1">IFERROR(NOW()-F7,"-")</f>
        <v>45933.589503935182</v>
      </c>
      <c r="H7" s="137"/>
      <c r="I7" s="137" t="str">
        <f>IFERROR(VLOOKUP(D7,DB!A:F,6,0),"")</f>
        <v/>
      </c>
      <c r="J7" s="137" t="str">
        <f>IFERROR(VLOOKUP(D7,DB!A:G,7,0),"")</f>
        <v/>
      </c>
      <c r="K7" s="137"/>
      <c r="L7" s="137" t="str">
        <f>IFERROR(VLOOKUP(D7,DB!A:I,9,0),"")</f>
        <v/>
      </c>
    </row>
    <row r="8" spans="1:16383" ht="31.5" customHeight="1">
      <c r="A8" s="121"/>
      <c r="B8" s="137" t="str">
        <f>IFERROR(VLOOKUP(D8,DB!A:K,11,0),"")</f>
        <v/>
      </c>
      <c r="C8" s="137"/>
      <c r="D8" s="137"/>
      <c r="E8" s="137"/>
      <c r="F8" s="137"/>
      <c r="G8" s="137">
        <f ca="1">IFERROR(NOW()-F8,"-")</f>
        <v>45933.589503935182</v>
      </c>
      <c r="H8" s="137"/>
      <c r="I8" s="137" t="str">
        <f>IFERROR(VLOOKUP(D8,DB!A:F,6,0),"")</f>
        <v/>
      </c>
      <c r="J8" s="137" t="str">
        <f>IFERROR(VLOOKUP(D8,DB!A:G,7,0),"")</f>
        <v/>
      </c>
      <c r="K8" s="137"/>
      <c r="L8" s="137" t="str">
        <f>IFERROR(VLOOKUP(D8,DB!A:I,9,0),"")</f>
        <v/>
      </c>
    </row>
    <row r="9" spans="1:16383" ht="31.5" customHeight="1">
      <c r="A9" s="121"/>
      <c r="B9" s="137" t="str">
        <f>IFERROR(VLOOKUP(D9,DB!A:K,11,0),"")</f>
        <v/>
      </c>
      <c r="C9" s="137"/>
      <c r="D9" s="137"/>
      <c r="E9" s="137"/>
      <c r="F9" s="137"/>
      <c r="G9" s="137">
        <f ca="1">IFERROR(NOW()-F9,"-")</f>
        <v>45933.589503935182</v>
      </c>
      <c r="H9" s="137"/>
      <c r="I9" s="137" t="str">
        <f>IFERROR(VLOOKUP(D9,DB!A:F,6,0),"")</f>
        <v/>
      </c>
      <c r="J9" s="137" t="str">
        <f>IFERROR(VLOOKUP(D9,DB!A:G,7,0),"")</f>
        <v/>
      </c>
      <c r="K9" s="137"/>
      <c r="L9" s="137" t="str">
        <f>IFERROR(VLOOKUP(D9,DB!A:I,9,0),"")</f>
        <v/>
      </c>
    </row>
    <row r="10" spans="1:16383" ht="31.5" customHeight="1">
      <c r="A10" s="121"/>
      <c r="B10" s="137" t="str">
        <f>IFERROR(VLOOKUP(D10,DB!A:K,11,0),"")</f>
        <v/>
      </c>
      <c r="C10" s="137"/>
      <c r="D10" s="137"/>
      <c r="E10" s="137"/>
      <c r="F10" s="137"/>
      <c r="G10" s="137">
        <f ca="1">IFERROR(NOW()-F10,"-")</f>
        <v>45933.589503935182</v>
      </c>
      <c r="H10" s="137"/>
      <c r="I10" s="137" t="str">
        <f>IFERROR(VLOOKUP(D10,DB!A:F,6,0),"")</f>
        <v/>
      </c>
      <c r="J10" s="137" t="str">
        <f>IFERROR(VLOOKUP(D10,DB!A:G,7,0),"")</f>
        <v/>
      </c>
      <c r="K10" s="137"/>
      <c r="L10" s="137" t="str">
        <f>IFERROR(VLOOKUP(D10,DB!A:I,9,0),"")</f>
        <v/>
      </c>
    </row>
    <row r="11" spans="1:16383" ht="31.5" customHeight="1">
      <c r="A11" s="121"/>
      <c r="B11" s="120" t="str">
        <f>IFERROR(VLOOKUP(D11,DB!A:K,11,0),"")</f>
        <v/>
      </c>
      <c r="C11" s="122"/>
      <c r="D11" s="120"/>
      <c r="E11" s="123"/>
      <c r="F11" s="124"/>
      <c r="G11" s="89">
        <f ca="1">IFERROR(NOW()-F11,"-")</f>
        <v>45933.589503935182</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45933.589503935182</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45933.589503935182</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45933.589503935182</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45933.589503935182</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45933.589503935182</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45933.589503935182</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45933.589503935182</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45933.589503935182</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45933.589503935182</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45933.589503935182</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45933.589503935182</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45933.589503935182</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45933.589503935182</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45933.589503935182</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45933.589503935182</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45933.589503935182</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45933.589503935182</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45933.589503935182</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45933.589503935182</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45933.589503935182</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45933.589503935182</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45933.589503935182</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45933.589503935182</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45933.589503935182</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45933.589503935182</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45933.589503935182</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45933.589503935182</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45933.589503935182</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45933.589503935182</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45933.589503935182</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45933.589503935182</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45933.589503935182</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45933.589503935182</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45933.589503935182</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45933.589503935182</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45933.589503935182</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45933.589503935182</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45933.589503935182</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45933.589503935182</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45933.589503935182</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45933.589503935182</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45933.589503935182</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45933.589503935182</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45933.589503935182</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45933.589503935182</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45933.589503935182</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45933.589503935182</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45933.589503935182</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45933.589503935182</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45933.589503935182</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45933.589503935182</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45933.589503935182</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45933.589503935182</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45933.589503935182</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45933.589503935182</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45933.589503935182</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45933.589503935182</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45933.589503935182</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45933.589503935182</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45933.589503935182</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45933.589503935182</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45933.589503935182</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45933.589503935182</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45933.589503935182</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45933.589503935182</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45933.589503935182</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45933.589503935182</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45933.589503935182</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45933.589503935182</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45933.589503935182</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45933.589503935182</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45933.589503935182</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45933.589503935182</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45933.589503935182</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45933.589503935182</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45933.589503935182</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45933.589503935182</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45933.589503935182</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45933.589503935182</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45933.589503935182</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45933.589503935182</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45933.589503935182</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45933.589503935182</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45933.589503935182</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45933.589503935182</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45933.589503935182</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45933.589503935182</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45933.589503935182</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45933.589503935182</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45933.589503935182</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45933.589503935182</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45933.589503935182</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45933.589503935182</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45933.589503935182</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45933.589503935182</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45933.589503935182</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45933.589503935182</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45933.589503935182</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45933.589503935182</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45933.589503935182</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45933.589503935182</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45933.589503935182</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45933.589503935182</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45933.589503935182</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45933.589503935182</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45933.589503935182</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45933.589503935182</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45933.589503935182</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45933.589503935182</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45933.589503935182</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45933.589503935182</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45933.589503935182</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45933.589503935182</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45933.589503935182</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45933.589503935182</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45933.589503935182</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45933.589503935182</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45933.589503935182</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45933.589503935182</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45933.589503935182</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45933.589503935182</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45933.589503935182</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45933.589503935182</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45933.589503935182</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45933.589503935182</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45933.589503935182</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45933.589503935182</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45933.589503935182</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45933.589503935182</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45933.589503935182</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45933.589503935182</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45933.589503935182</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45933.589503935182</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45933.589503935182</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45933.589503935182</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45933.589503935182</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45933.589503935182</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45933.589503935182</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45933.589503935182</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45933.589503935182</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45933.589503935182</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45933.589503935182</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45933.589503935182</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45933.589503935182</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45933.589503935182</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45933.589503935182</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45933.589503935182</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45933.589503935182</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45933.589503935182</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45933.589503935182</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45933.589503935182</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45933.589503935182</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45933.589503935182</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45933.589503935182</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45933.589503935182</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45933.589503935182</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45933.589503935182</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45933.589503935182</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45933.589503935182</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45933.589503935182</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45933.589503935182</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45933.589503935182</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45933.589503935182</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45933.589503935182</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45933.589503935182</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45933.589503935182</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45933.589503935182</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45933.589503935182</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45933.589503935182</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45933.589503935182</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45933.589503935182</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45933.589503935182</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45933.589503935182</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45933.589503935182</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45933.589503935182</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45933.589503935182</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45933.589503935182</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45933.589503935182</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45933.589503935182</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45933.589503935182</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45933.589503935182</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45933.589503935182</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45933.589503935182</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45933.589503935182</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45933.589503935182</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45933.589503935182</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45933.589503935182</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45933.589503935182</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45933.589503935182</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45933.589503935182</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45933.589503935182</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45933.589503935182</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45933.589503935182</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45933.589503935182</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45933.589503935182</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45933.589503935182</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45933.589503935182</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45933.589503935182</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45933.589503935182</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45933.589503935182</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45933.589503935182</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45933.589503935182</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45933.589503935182</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45933.589503935182</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45933.589503935182</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45933.589503935182</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45933.589503935182</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45933.589503935182</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45933.589503935182</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45933.589503935182</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45933.589503935182</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45933.589503935182</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45933.589503935182</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45933.589503935182</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45933.589503935182</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45933.589503935182</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45933.589503935182</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45933.589503935182</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45933.589503935182</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45933.589503935182</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45933.589503935182</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45933.589503935182</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45933.589503935182</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45933.589503935182</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45933.589503935182</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45933.589503935182</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45933.589503935182</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45933.589503935182</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45933.589503935182</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45933.589503935182</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45933.589503935182</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45933.589503935182</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45933.589503935182</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45933.589503935182</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45933.589503935182</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45933.589503935182</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45933.589503935182</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45933.589503935182</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45933.589503935182</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45933.589503935182</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45933.589503935182</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45933.589503935182</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45933.589503935182</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45933.589503935182</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45933.589503935182</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45933.589503935182</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45933.589503935182</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45933.589503935182</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45933.589503935182</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45933.589503935182</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45933.589503935182</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45933.589503935182</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45933.589503935182</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45933.589503935182</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45933.589503935182</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45933.589503935182</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45933.589503935182</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45933.589503935182</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45933.589503935182</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45933.589503935182</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45933.589503935182</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45933.589503935182</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45933.589503935182</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45933.589503935182</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45933.589503935182</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45933.589503935182</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45933.589503935182</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45933.589503935182</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45933.589503935182</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45933.589503935182</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45933.589503935182</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45933.589503935182</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45933.589503935182</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45933.589503935182</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45933.589503935182</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45933.589503935182</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45933.589503935182</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45933.589503935182</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45933.589503935182</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45933.589503935182</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45933.589503935182</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45933.589503935182</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45933.589503935182</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45933.589503935182</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45933.589503935182</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45933.589503935182</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45933.589503935182</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45933.589503935182</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45933.589503935182</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45933.589503935182</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45933.589503935182</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45933.589503935182</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45933.589503935182</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45933.589503935182</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45933.589503935182</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45933.589503935182</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45933.589503935182</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45933.589503935182</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45933.589503935182</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45933.589503935182</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45933.589503935182</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45933.589503935182</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45933.589503935182</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45933.589503935182</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45933.589503935182</v>
      </c>
      <c r="H316" s="124"/>
      <c r="I316" s="120" t="str">
        <f>IFERROR(VLOOKUP(D316,DB!A:F,6,0),"")</f>
        <v/>
      </c>
      <c r="J316" s="119" t="str">
        <f>IFERROR(VLOOKUP(D316,DB!A:G,7,0),"")</f>
        <v/>
      </c>
      <c r="K316" s="125"/>
      <c r="L316" s="126" t="str">
        <f>IFERROR(VLOOKUP(D316,DB!A:I,9,0),"")</f>
        <v/>
      </c>
    </row>
  </sheetData>
  <dataValidations count="2">
    <dataValidation allowBlank="1" showInputMessage="1" showErrorMessage="1" sqref="E1" xr:uid="{380493DB-286A-4683-AF55-C78F04945A49}"/>
    <dataValidation type="list" allowBlank="1" showInputMessage="1" showErrorMessage="1" sqref="E5:E31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2025-10-03T11:10:55Z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