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460" documentId="13_ncr:1_{F6CB121F-512D-4AA6-A0C1-0FB36C537598}" xr6:coauthVersionLast="47" xr6:coauthVersionMax="47" xr10:uidLastSave="{CC3226F5-CFCE-4DB1-BB06-4CF858A64576}"/>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3" i="1"/>
  <c r="J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I2" i="6"/>
  <c r="I5" i="6"/>
  <c r="L2" i="6"/>
  <c r="L5" i="6"/>
  <c r="L4" i="6"/>
  <c r="J5" i="6"/>
  <c r="J2" i="6"/>
  <c r="J4" i="6"/>
  <c r="I4" i="6"/>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L4" i="5"/>
  <c r="L5" i="5"/>
  <c r="L6" i="5"/>
  <c r="L7" i="5"/>
  <c r="L8" i="5"/>
  <c r="L9" i="5"/>
  <c r="L10" i="5"/>
  <c r="L11" i="5"/>
  <c r="L12" i="5"/>
  <c r="L13" i="5"/>
  <c r="L14" i="5"/>
  <c r="L15" i="5"/>
  <c r="J4" i="5"/>
  <c r="J5" i="5"/>
  <c r="J6" i="5"/>
  <c r="J7" i="5"/>
  <c r="J8" i="5"/>
  <c r="J9" i="5"/>
  <c r="J10" i="5"/>
  <c r="J11" i="5"/>
  <c r="J12" i="5"/>
  <c r="J13" i="5"/>
  <c r="J14" i="5"/>
  <c r="J15" i="5"/>
  <c r="I4" i="5"/>
  <c r="I5" i="5"/>
  <c r="I6" i="5"/>
  <c r="I7" i="5"/>
  <c r="I8" i="5"/>
  <c r="I9" i="5"/>
  <c r="I10" i="5"/>
  <c r="I11" i="5"/>
  <c r="I12" i="5"/>
  <c r="I13" i="5"/>
  <c r="I14" i="5"/>
  <c r="I15" i="5"/>
  <c r="B4" i="5"/>
  <c r="B5" i="5"/>
  <c r="B6" i="5"/>
  <c r="B7" i="5"/>
  <c r="B8" i="5"/>
  <c r="B9" i="5"/>
  <c r="B10" i="5"/>
  <c r="B11" i="5"/>
  <c r="B12" i="5"/>
  <c r="B13" i="5"/>
  <c r="B14" i="5"/>
  <c r="B15"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<sst xmlns="http://schemas.openxmlformats.org/spreadsheetml/2006/main" count="178611" uniqueCount="39089">
  <si>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</si>
  <si>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</si>
  <si>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</si>
  <si>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</si>
  <si>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</si>
  <si>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</si>
  <si>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</si>
  <si>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</si>
  <si>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</si>
  <si>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</si>
  <si>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</si>
  <si>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</si>
  <si>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</si>
  <si>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</si>
  <si>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</si>
  <si>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</si>
  <si>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</si>
  <si>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</si>
  <si>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</si>
  <si>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</si>
  <si>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</si>
  <si>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</si>
  <si>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</si>
  <si>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</si>
  <si>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</si>
  <si>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</si>
  <si>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</si>
  <si>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</si>
  <si>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</si>
  <si>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</si>
  <si>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</si>
  <si>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</si>
  <si>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</si>
  <si>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</si>
  <si>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</si>
  <si>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</si>
  <si>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</si>
  <si>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</si>
  <si>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</si>
  <si>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</si>
  <si>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</si>
  <si>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</si>
  <si>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</si>
  <si>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</si>
  <si>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</si>
  <si>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</si>
  <si>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</si>
  <si>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</si>
  <si>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</si>
  <si>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</si>
  <si>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</si>
  <si>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</si>
  <si>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</si>
  <si>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</si>
  <si>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</si>
  <si>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</si>
  <si>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</si>
  <si>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</si>
  <si>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</si>
  <si>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</si>
  <si>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</si>
  <si>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</si>
  <si>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</si>
  <si>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</si>
  <si>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</si>
  <si>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</si>
  <si>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</si>
  <si>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</si>
  <si>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</si>
  <si>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</si>
  <si>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</si>
  <si>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</si>
  <si>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</si>
  <si>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</si>
  <si>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</si>
  <si>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</si>
  <si>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</si>
  <si>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</si>
  <si>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</si>
  <si>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</si>
  <si>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</si>
  <si>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</si>
  <si>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</si>
  <si>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</si>
  <si>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</si>
  <si>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</si>
  <si>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</si>
  <si>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</si>
  <si>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</si>
  <si>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</si>
  <si>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</si>
  <si>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</si>
  <si>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</si>
  <si>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</si>
  <si>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</si>
  <si>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</si>
  <si>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</si>
  <si>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</si>
  <si>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</si>
  <si>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</si>
  <si>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</si>
  <si>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</si>
  <si>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</si>
  <si>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</si>
  <si>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</si>
  <si>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</si>
  <si>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</si>
  <si>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</si>
  <si>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</si>
  <si>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</si>
  <si>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</si>
  <si>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</si>
  <si>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</si>
  <si>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</si>
  <si>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</si>
  <si>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</si>
  <si>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</si>
  <si>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</si>
  <si>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</si>
  <si>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</si>
  <si>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</si>
  <si>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</si>
  <si>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</si>
  <si>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</si>
  <si>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</si>
  <si>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</si>
  <si>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</si>
  <si>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</si>
  <si>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</si>
  <si>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</si>
  <si>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</si>
  <si>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</si>
  <si>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</si>
  <si>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</si>
  <si>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</si>
  <si>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</si>
  <si>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</si>
  <si>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</si>
  <si>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</si>
  <si>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</si>
  <si>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</si>
  <si>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</si>
  <si>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</si>
  <si>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</si>
  <si>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</si>
  <si>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</si>
  <si>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</si>
  <si>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</si>
  <si>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</si>
  <si>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</si>
  <si>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</si>
  <si>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</si>
  <si>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</si>
  <si>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</si>
  <si>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</si>
  <si>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</si>
  <si>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</si>
  <si>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</si>
  <si>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</si>
  <si>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</si>
  <si>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</si>
  <si>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</si>
  <si>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</si>
  <si>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</si>
  <si>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</si>
  <si>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</si>
  <si>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</si>
  <si>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</si>
  <si>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</si>
  <si>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</si>
  <si>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</si>
  <si>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</si>
  <si>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</si>
  <si>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</si>
  <si>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</si>
  <si>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</si>
  <si>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</si>
  <si>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</si>
  <si>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</si>
  <si>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</si>
  <si>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</si>
  <si>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</si>
  <si>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</si>
  <si>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</si>
  <si>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</si>
  <si>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</si>
  <si>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</si>
  <si>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</si>
  <si>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</si>
  <si>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</si>
  <si>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</si>
  <si>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</si>
  <si>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</si>
  <si>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</si>
  <si>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</si>
  <si>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</si>
  <si>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</si>
  <si>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</si>
  <si>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</si>
  <si>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</si>
  <si>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</si>
  <si>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</si>
  <si>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</si>
  <si>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</si>
  <si>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</si>
  <si>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</si>
  <si>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</si>
  <si>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</si>
  <si>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</si>
  <si>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</si>
  <si>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</si>
  <si>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</si>
  <si>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</si>
  <si>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</si>
  <si>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</si>
  <si>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</si>
  <si>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</si>
  <si>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</si>
  <si>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</si>
  <si>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</si>
  <si>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</si>
  <si>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</si>
  <si>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</si>
  <si>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</si>
  <si>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</si>
  <si>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</si>
  <si>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</si>
  <si>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</si>
  <si>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</si>
  <si>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</si>
  <si>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</si>
  <si>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</si>
  <si>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</si>
  <si>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</si>
  <si>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</si>
  <si>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</si>
  <si>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</si>
  <si>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</si>
  <si>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</si>
  <si>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</si>
  <si>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</si>
  <si>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</si>
  <si>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</si>
  <si>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</si>
  <si>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</si>
  <si>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</si>
  <si>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</si>
  <si>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</si>
  <si>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</si>
  <si>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</si>
  <si>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</si>
  <si>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</si>
  <si>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</si>
  <si>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</si>
  <si>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</si>
  <si>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</si>
  <si>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</si>
  <si>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</si>
  <si>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</si>
  <si>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</si>
  <si>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</si>
  <si>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</si>
  <si>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</si>
  <si>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</si>
  <si>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</si>
  <si>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</si>
  <si>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</si>
  <si>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</si>
  <si>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</si>
  <si>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</si>
  <si>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</si>
  <si>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</si>
  <si>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</si>
  <si>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</si>
  <si>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</si>
  <si>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</si>
  <si>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</si>
  <si>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</si>
  <si>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</si>
  <si>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</si>
  <si>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</si>
  <si>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</si>
  <si>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</si>
  <si>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</si>
  <si>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</si>
  <si>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</si>
  <si>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</si>
  <si>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</si>
  <si>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</si>
  <si>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</si>
  <si>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</si>
  <si>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</si>
  <si>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</si>
  <si>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</si>
  <si>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</si>
  <si>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</si>
  <si>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</si>
  <si>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</si>
  <si>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</si>
  <si>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</si>
  <si>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</si>
  <si>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</si>
  <si>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</si>
  <si>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</si>
  <si>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</si>
  <si>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</si>
  <si>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</si>
  <si>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</si>
  <si>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</si>
  <si>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</si>
  <si>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</si>
  <si>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</si>
  <si>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</si>
  <si>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</si>
  <si>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</si>
  <si>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</si>
  <si>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</si>
  <si>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</si>
  <si>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</si>
  <si>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</si>
  <si>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</si>
  <si>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</si>
  <si>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</si>
  <si>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</si>
  <si>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</si>
  <si>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</si>
  <si>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</si>
  <si>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</si>
  <si>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</si>
  <si>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</si>
  <si>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</si>
  <si>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</si>
  <si>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</si>
  <si>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</si>
  <si>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</si>
  <si>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</si>
  <si>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</si>
  <si>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</si>
  <si>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</si>
  <si>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</si>
  <si>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</si>
  <si>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</si>
  <si>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</si>
  <si>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</si>
  <si>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</si>
  <si>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</si>
  <si>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</si>
  <si>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</si>
  <si>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</si>
  <si>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</si>
  <si>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</si>
  <si>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</si>
  <si>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</si>
  <si>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</si>
  <si>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</si>
  <si>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</si>
  <si>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</si>
  <si>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</si>
  <si>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</si>
  <si>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</si>
  <si>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</si>
  <si>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</si>
  <si>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</si>
  <si>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</si>
  <si>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</si>
  <si>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</si>
  <si>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</si>
  <si>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</si>
  <si>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</si>
  <si>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</si>
  <si>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</si>
  <si>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</si>
  <si>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</si>
  <si>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</si>
  <si>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</si>
  <si>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</si>
  <si>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</si>
  <si>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</si>
  <si>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</si>
  <si>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</si>
  <si>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</si>
  <si>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</si>
  <si>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</si>
  <si>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</si>
  <si>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</si>
  <si>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</si>
  <si>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</si>
  <si>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</si>
  <si>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</si>
  <si>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</si>
  <si>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</si>
  <si>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</si>
  <si>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</si>
  <si>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</si>
  <si>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</si>
  <si>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</si>
  <si>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</si>
  <si>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</si>
  <si>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</si>
  <si>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</si>
  <si>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</si>
  <si>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</si>
  <si>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</si>
  <si>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</si>
  <si>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</si>
  <si>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</si>
  <si>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</si>
  <si>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</si>
  <si>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</si>
  <si>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</si>
  <si>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</si>
  <si>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</si>
  <si>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</si>
  <si>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</si>
  <si>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</si>
  <si>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</si>
  <si>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</si>
  <si>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</si>
  <si>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</si>
  <si>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</si>
  <si>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</si>
  <si>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</si>
  <si>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</si>
  <si>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</si>
  <si>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</si>
  <si>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</si>
  <si>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</si>
  <si>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</si>
  <si>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</si>
  <si>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</si>
  <si>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</si>
  <si>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</si>
  <si>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</si>
  <si>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</si>
  <si>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</si>
  <si>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</si>
  <si>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</si>
  <si>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</si>
  <si>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</si>
  <si>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</si>
  <si>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</si>
  <si>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</si>
  <si>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</si>
  <si>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</si>
  <si>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</si>
  <si>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</si>
  <si>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</si>
  <si>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</si>
  <si>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</si>
  <si>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</si>
  <si>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</si>
  <si>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</si>
  <si>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</si>
  <si>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</si>
  <si>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</si>
  <si>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</si>
  <si>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</si>
  <si>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</si>
  <si>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</si>
  <si>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</si>
  <si>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</si>
  <si>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</si>
  <si>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</si>
  <si>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</si>
  <si>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</si>
  <si>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</si>
  <si>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</si>
  <si>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</si>
  <si>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</si>
  <si>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</si>
  <si>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</si>
  <si>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</si>
  <si>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</si>
  <si>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</si>
  <si>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</si>
  <si>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</si>
  <si>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</si>
  <si>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</si>
  <si>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</si>
  <si>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</si>
  <si>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</si>
  <si>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</si>
  <si>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</si>
  <si>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</si>
  <si>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</si>
  <si>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</si>
  <si>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</si>
  <si>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</si>
  <si>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</si>
  <si>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</si>
  <si>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</si>
  <si>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</si>
  <si>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</si>
  <si>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</si>
  <si>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</si>
  <si>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</si>
  <si>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</si>
  <si>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</si>
  <si>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</si>
  <si>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</si>
  <si>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</si>
  <si>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</si>
  <si>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</si>
  <si>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</si>
  <si>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</si>
  <si>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</si>
  <si>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</si>
  <si>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</si>
  <si>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</si>
  <si>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</si>
  <si>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</si>
  <si>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</si>
  <si>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</si>
  <si>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</si>
  <si>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</si>
  <si>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</si>
  <si>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</si>
  <si>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</si>
  <si>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</si>
  <si>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</si>
  <si>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</si>
  <si>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</si>
  <si>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</si>
  <si>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</si>
  <si>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</si>
  <si>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</si>
  <si>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</si>
  <si>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</si>
  <si>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</si>
  <si>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</si>
  <si>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</si>
  <si>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</si>
  <si>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</si>
  <si>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</si>
  <si>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</si>
  <si>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</si>
  <si>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</si>
  <si>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</si>
  <si>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</si>
  <si>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</si>
  <si>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</si>
  <si>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</si>
  <si>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</si>
  <si>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</si>
  <si>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</si>
  <si>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</si>
  <si>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</si>
  <si>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</si>
  <si>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</si>
  <si>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</si>
  <si>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</si>
  <si>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</si>
  <si>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</si>
  <si>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</si>
  <si>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</si>
  <si>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</si>
  <si>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</si>
  <si>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</si>
  <si>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</si>
  <si>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</si>
  <si>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</si>
  <si>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</si>
  <si>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</si>
  <si>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</si>
  <si>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</si>
  <si>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</si>
  <si>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</si>
  <si>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</si>
  <si>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</si>
  <si>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</si>
  <si>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</si>
  <si>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</si>
  <si>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</si>
  <si>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</si>
  <si>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</si>
  <si>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</si>
  <si>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</si>
  <si>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</si>
  <si>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</si>
  <si>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</si>
  <si>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</si>
  <si>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</si>
  <si>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</si>
  <si>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</si>
  <si>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</si>
  <si>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</si>
  <si>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</si>
  <si>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</si>
  <si>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</si>
  <si>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</si>
  <si>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</si>
  <si>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</si>
  <si>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</si>
  <si>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</si>
  <si>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</si>
  <si>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</si>
  <si>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</si>
  <si>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</si>
  <si>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</si>
  <si>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</si>
  <si>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</si>
  <si>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</si>
  <si>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</si>
  <si>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</si>
  <si>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</si>
  <si>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</si>
  <si>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</si>
  <si>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</si>
  <si>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</si>
  <si>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</si>
  <si>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</si>
  <si>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</si>
  <si>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</si>
  <si>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</si>
  <si>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</si>
  <si>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</si>
  <si>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</si>
  <si>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</si>
  <si>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</si>
  <si>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</si>
  <si>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</si>
  <si>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</si>
  <si>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</si>
  <si>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</si>
  <si>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</si>
  <si>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</si>
  <si>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</si>
  <si>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</si>
  <si>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</si>
  <si>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</si>
  <si>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</si>
  <si>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</si>
  <si>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</si>
  <si>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</si>
  <si>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</si>
  <si>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</si>
  <si>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</si>
  <si>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</si>
  <si>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</si>
  <si>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</si>
  <si>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</si>
  <si>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</si>
  <si>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</si>
  <si>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</si>
  <si>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</si>
  <si>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</si>
  <si>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</si>
  <si>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</si>
  <si>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</si>
  <si>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</si>
  <si>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</si>
  <si>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</si>
  <si>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</si>
  <si>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</si>
  <si>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</si>
  <si>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</si>
  <si>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</si>
  <si>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</si>
  <si>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</si>
  <si>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</si>
  <si>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</si>
  <si>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</si>
  <si>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</si>
  <si>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</si>
  <si>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</si>
  <si>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</si>
  <si>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</si>
  <si>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</si>
  <si>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</si>
  <si>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</si>
  <si>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</si>
  <si>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</si>
  <si>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</si>
  <si>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</si>
  <si>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</si>
  <si>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</si>
  <si>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</si>
  <si>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</si>
  <si>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</si>
  <si>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</si>
  <si>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</si>
  <si>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</si>
  <si>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</si>
  <si>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</si>
  <si>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</si>
  <si>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</si>
  <si>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</si>
  <si>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</si>
  <si>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</si>
  <si>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</si>
  <si>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</si>
  <si>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</si>
  <si>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</si>
  <si>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</si>
  <si>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</si>
  <si>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</si>
  <si>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</si>
  <si>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</si>
  <si>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</si>
  <si>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</si>
  <si>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</si>
  <si>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</si>
  <si>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</si>
  <si>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</si>
  <si>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</si>
  <si>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</si>
  <si>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</si>
  <si>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</si>
  <si>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</si>
  <si>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</si>
  <si>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</si>
  <si>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</si>
  <si>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</si>
  <si>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</si>
  <si>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</si>
  <si>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</si>
  <si>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</si>
  <si>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</si>
  <si>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</si>
  <si>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</si>
  <si>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</si>
  <si>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</si>
  <si>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</si>
  <si>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</si>
  <si>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</si>
  <si>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</si>
  <si>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</si>
  <si>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</si>
  <si>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</si>
  <si>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</si>
  <si>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</si>
  <si>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</si>
  <si>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</si>
  <si>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</si>
  <si>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</si>
  <si>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</si>
  <si>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</si>
  <si>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</si>
  <si>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</si>
  <si>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</si>
  <si>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</si>
  <si>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</si>
  <si>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</si>
  <si>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</si>
  <si>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</si>
  <si>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</si>
  <si>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</si>
  <si>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</si>
  <si>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</si>
  <si>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</si>
  <si>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</si>
  <si>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</si>
  <si>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</si>
  <si>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</si>
  <si>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</si>
  <si>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</si>
  <si>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</si>
  <si>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</si>
  <si>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</si>
  <si>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</si>
  <si>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</si>
  <si>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</si>
  <si>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</si>
  <si>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</si>
  <si>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</si>
  <si>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</si>
  <si>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</si>
  <si>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</si>
  <si>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</si>
  <si>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</si>
  <si>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</si>
  <si>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</si>
  <si>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</si>
  <si>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</si>
  <si>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</si>
  <si>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</si>
  <si>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</si>
  <si>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</si>
  <si>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</si>
  <si>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</si>
  <si>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</si>
  <si>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</si>
  <si>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</si>
  <si>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</si>
  <si>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</si>
  <si>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</si>
  <si>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</si>
  <si>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</si>
  <si>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</si>
  <si>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</si>
  <si>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</si>
  <si>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</si>
  <si>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</si>
  <si>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</si>
  <si>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</si>
  <si>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</si>
  <si>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</si>
  <si>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</si>
  <si>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</si>
  <si>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</si>
  <si>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</si>
  <si>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</si>
  <si>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</si>
  <si>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</si>
  <si>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</si>
  <si>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</si>
  <si>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</si>
  <si>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</si>
  <si>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</si>
  <si>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</si>
  <si>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</si>
  <si>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</si>
  <si>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</si>
  <si>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</si>
  <si>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</si>
  <si>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</si>
  <si>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</si>
  <si>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</si>
  <si>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</si>
  <si>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</si>
  <si>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</si>
  <si>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</si>
  <si>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</si>
  <si>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</si>
  <si>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</si>
  <si>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</si>
  <si>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</si>
  <si>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</si>
  <si>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</si>
  <si>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</si>
  <si>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</si>
  <si>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</si>
  <si>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</si>
  <si>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</si>
  <si>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</si>
  <si>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</si>
  <si>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</si>
  <si>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</si>
  <si>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</si>
  <si>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</si>
  <si>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</si>
  <si>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</si>
  <si>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</si>
  <si>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</si>
  <si>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</si>
  <si>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</si>
  <si>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</si>
  <si>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</si>
  <si>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</si>
  <si>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</si>
  <si>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</si>
  <si>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</si>
  <si>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</si>
  <si>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</si>
  <si>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</si>
  <si>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</si>
  <si>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</si>
  <si>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</si>
  <si>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</si>
  <si>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</si>
  <si>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</si>
  <si>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</si>
  <si>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</si>
  <si>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</si>
  <si>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</si>
  <si>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</si>
  <si>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</si>
  <si>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</si>
  <si>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</si>
  <si>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</si>
  <si>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</si>
  <si>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</si>
  <si>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</si>
  <si>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</si>
  <si>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</si>
  <si>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</si>
  <si>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</si>
  <si>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</si>
  <si>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</si>
  <si>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</si>
  <si>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</si>
  <si>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</si>
  <si>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</si>
  <si>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</si>
  <si>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</si>
  <si>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</si>
  <si>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</si>
  <si>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</si>
  <si>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</si>
  <si>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</si>
  <si>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</si>
  <si>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</si>
  <si>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</si>
  <si>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</si>
  <si>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</si>
  <si>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</si>
  <si>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</si>
  <si>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</si>
  <si>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</si>
  <si>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</si>
  <si>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</si>
  <si>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</si>
  <si>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</si>
  <si>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</si>
  <si>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</si>
  <si>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</si>
  <si>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</si>
  <si>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</si>
  <si>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</si>
  <si>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</si>
  <si>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</si>
  <si>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</si>
  <si>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</si>
  <si>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</si>
  <si>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</si>
  <si>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</si>
  <si>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</si>
  <si>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</si>
  <si>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</si>
  <si>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</si>
  <si>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</si>
  <si>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</si>
  <si>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</si>
  <si>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</si>
  <si>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</si>
  <si>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</si>
  <si>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</si>
  <si>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</si>
  <si>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</si>
  <si>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</si>
  <si>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</si>
  <si>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</si>
  <si>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</si>
  <si>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</si>
  <si>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</si>
  <si>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</si>
  <si>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</si>
  <si>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</si>
  <si>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</si>
  <si>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</si>
  <si>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</si>
  <si>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</si>
  <si>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</si>
  <si>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</si>
  <si>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</si>
  <si>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</si>
  <si>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</si>
  <si>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</si>
  <si>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</si>
  <si>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</si>
  <si>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</si>
  <si>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</si>
  <si>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</si>
  <si>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</si>
  <si>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</si>
  <si>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</si>
  <si>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</si>
  <si>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</si>
  <si>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</si>
  <si>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</si>
  <si>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</si>
  <si>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</si>
  <si>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</si>
  <si>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</si>
  <si>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</si>
  <si>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</si>
  <si>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</si>
  <si>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</si>
  <si>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</si>
  <si>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</si>
  <si>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</si>
  <si>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</si>
  <si>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</si>
  <si>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</si>
  <si>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</si>
  <si>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</si>
  <si>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</si>
  <si>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</si>
  <si>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</si>
  <si>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</si>
  <si>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</si>
  <si>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</si>
  <si>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</si>
  <si>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</si>
  <si>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</si>
  <si>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</si>
  <si>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</si>
  <si>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</si>
  <si>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</si>
  <si>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</si>
  <si>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</si>
  <si>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</si>
  <si>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</si>
  <si>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</si>
  <si>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</si>
  <si>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</si>
  <si>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</si>
  <si>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</si>
  <si>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</si>
  <si>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</si>
  <si>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</si>
  <si>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</si>
  <si>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</si>
  <si>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</si>
  <si>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</si>
  <si>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</si>
  <si>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</si>
  <si>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</si>
  <si>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</si>
  <si>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</si>
  <si>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</si>
  <si>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</si>
  <si>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</si>
  <si>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</si>
  <si>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</si>
  <si>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</si>
  <si>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</si>
  <si>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</si>
  <si>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</si>
  <si>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</si>
  <si>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</si>
  <si>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</si>
  <si>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</si>
  <si>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</si>
  <si>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</si>
  <si>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</si>
  <si>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</si>
  <si>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</si>
  <si>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</si>
  <si>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</si>
  <si>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</si>
  <si>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</si>
  <si>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</si>
  <si>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</si>
  <si>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</si>
  <si>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</si>
  <si>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</si>
  <si>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</si>
  <si>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</si>
  <si>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</si>
  <si>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</si>
  <si>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</si>
  <si>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</si>
  <si>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</si>
  <si>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</si>
  <si>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</si>
  <si>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</si>
  <si>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</si>
  <si>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</si>
  <si>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</si>
  <si>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</si>
  <si>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</si>
  <si>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</si>
  <si>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</si>
  <si>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</si>
  <si>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</si>
  <si>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</si>
  <si>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</si>
  <si>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</si>
  <si>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</si>
  <si>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</si>
  <si>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</si>
  <si>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</si>
  <si>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</si>
  <si>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</si>
  <si>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</si>
  <si>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</si>
  <si>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</si>
  <si>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</si>
  <si>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</si>
  <si>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</si>
  <si>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</si>
  <si>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</si>
  <si>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</si>
  <si>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</si>
  <si>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</si>
  <si>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</si>
  <si>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</si>
  <si>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</si>
  <si>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</si>
  <si>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</si>
  <si>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</si>
  <si>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</si>
  <si>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</si>
  <si>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</si>
  <si>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</si>
  <si>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</si>
  <si>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</si>
  <si>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</si>
  <si>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</si>
  <si>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</si>
  <si>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</si>
  <si>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</si>
  <si>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</si>
  <si>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</si>
  <si>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</si>
  <si>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</si>
  <si>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</si>
  <si>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</si>
  <si>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</si>
  <si>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</si>
  <si>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</si>
  <si>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</si>
  <si>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</si>
  <si>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</si>
  <si>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</si>
  <si>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</si>
  <si>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</si>
  <si>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</si>
  <si>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</si>
  <si>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</si>
  <si>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</si>
  <si>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</si>
  <si>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</si>
  <si>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</si>
  <si>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</si>
  <si>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</si>
  <si>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</si>
  <si>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</si>
  <si>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</si>
  <si>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</si>
  <si>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</si>
  <si>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</si>
  <si>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</si>
  <si>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</si>
  <si>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</si>
  <si>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</si>
  <si>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</si>
  <si>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</si>
  <si>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</si>
  <si>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</si>
  <si>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</si>
  <si>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</si>
  <si>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</si>
  <si>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</si>
  <si>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</si>
  <si>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</si>
  <si>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</si>
  <si>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</si>
  <si>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</si>
  <si>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</si>
  <si>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</si>
  <si>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</si>
  <si>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</si>
  <si>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</si>
  <si>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</si>
  <si>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</si>
  <si>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</si>
  <si>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</si>
  <si>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</si>
  <si>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</si>
  <si>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</si>
  <si>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</si>
  <si>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</si>
  <si>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</si>
  <si>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</si>
  <si>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</si>
  <si>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</si>
  <si>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</si>
  <si>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</si>
  <si>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</si>
  <si>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</si>
  <si>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</si>
  <si>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</si>
  <si>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</si>
  <si>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</si>
  <si>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</si>
  <si>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</si>
  <si>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</si>
  <si>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</si>
  <si>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</si>
  <si>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</si>
  <si>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</si>
  <si>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</si>
  <si>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</si>
  <si>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</si>
  <si>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</si>
  <si>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</si>
  <si>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</si>
  <si>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</si>
  <si>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</si>
  <si>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</si>
  <si>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</si>
  <si>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</si>
  <si>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</si>
  <si>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</si>
  <si>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</si>
  <si>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</si>
  <si>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</si>
  <si>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</si>
  <si>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</si>
  <si>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</si>
  <si>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</si>
  <si>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</si>
  <si>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</si>
  <si>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</si>
  <si>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</si>
  <si>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</si>
  <si>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</si>
  <si>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</si>
  <si>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</si>
  <si>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</si>
  <si>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</si>
  <si>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</si>
  <si>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</si>
  <si>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</si>
  <si>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</si>
  <si>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</si>
  <si>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</si>
  <si>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</si>
  <si>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</si>
  <si>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</si>
  <si>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</si>
  <si>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</si>
  <si>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</si>
  <si>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</si>
  <si>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</si>
  <si>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</si>
  <si>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</si>
  <si>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</si>
  <si>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</si>
  <si>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</si>
  <si>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</si>
  <si>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</si>
  <si>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</si>
  <si>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</si>
  <si>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</si>
  <si>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</si>
  <si>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</si>
  <si>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</si>
  <si>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</si>
  <si>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</si>
  <si>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</si>
  <si>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</si>
  <si>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</si>
  <si>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</si>
  <si>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</si>
  <si>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</si>
  <si>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</si>
  <si>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</si>
  <si>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</si>
  <si>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</si>
  <si>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</si>
  <si>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</si>
  <si>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</si>
  <si>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</si>
  <si>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</si>
  <si>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</si>
  <si>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</si>
  <si>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</si>
  <si>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</si>
  <si>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</si>
  <si>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</si>
  <si>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</si>
  <si>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</si>
  <si>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</si>
  <si>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</si>
  <si>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</si>
  <si>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</si>
  <si>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</si>
  <si>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</si>
  <si>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</si>
  <si>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</si>
  <si>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</si>
  <si>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</si>
  <si>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</si>
  <si>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</si>
  <si>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</si>
  <si>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</si>
  <si>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</si>
  <si>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</si>
  <si>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</si>
  <si>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</si>
  <si>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</si>
  <si>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</si>
  <si>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</si>
  <si>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</si>
  <si>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</si>
  <si>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</si>
  <si>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</si>
  <si>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</si>
  <si>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</si>
  <si>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</si>
  <si>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</si>
  <si>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</si>
  <si>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</si>
  <si>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</si>
  <si>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</si>
  <si>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</si>
  <si>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</si>
  <si>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</si>
  <si>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</si>
  <si>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</si>
  <si>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</si>
  <si>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</si>
  <si>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</si>
  <si>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</si>
  <si>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</si>
  <si>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</si>
  <si>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</si>
  <si>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</si>
  <si>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</si>
  <si>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</si>
  <si>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</si>
  <si>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</si>
  <si>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</si>
  <si>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</si>
  <si>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</si>
  <si>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</si>
  <si>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</si>
  <si>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</si>
  <si>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</si>
  <si>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</si>
  <si>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</si>
  <si>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</si>
  <si>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</si>
  <si>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</si>
  <si>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</si>
  <si>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</si>
  <si>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</si>
  <si>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</si>
  <si>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</si>
  <si>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</si>
  <si>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</si>
  <si>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</si>
  <si>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</si>
  <si>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</si>
  <si>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</si>
  <si>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</si>
  <si>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</si>
  <si>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</si>
  <si>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</si>
  <si>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</si>
  <si>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</si>
  <si>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</si>
  <si>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</si>
  <si>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</si>
  <si>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</si>
  <si>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</si>
  <si>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</si>
  <si>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</si>
  <si>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</si>
  <si>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</si>
  <si>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</si>
  <si>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</si>
  <si>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</si>
  <si>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</si>
  <si>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</si>
  <si>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</si>
  <si>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</si>
  <si>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</si>
  <si>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</si>
  <si>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</si>
  <si>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</si>
  <si>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</si>
  <si>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</si>
  <si>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</si>
  <si>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</si>
  <si>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</si>
  <si>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</si>
  <si>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</si>
  <si>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</si>
  <si>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</si>
  <si>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</si>
  <si>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</si>
  <si>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</si>
  <si>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</si>
  <si>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</si>
  <si>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</si>
  <si>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</si>
  <si>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</si>
  <si>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</si>
  <si>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</si>
  <si>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</si>
  <si>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</si>
  <si>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</si>
  <si>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</si>
  <si>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</si>
  <si>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</si>
  <si>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</si>
  <si>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</si>
  <si>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</si>
  <si>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</si>
  <si>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</si>
  <si>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</si>
  <si>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</si>
  <si>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</si>
  <si>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</si>
  <si>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</si>
  <si>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</si>
  <si>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</si>
  <si>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</si>
  <si>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</si>
  <si>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</si>
  <si>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</si>
  <si>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</si>
  <si>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</si>
  <si>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</si>
  <si>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</si>
  <si>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</si>
  <si>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</si>
  <si>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</si>
  <si>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</si>
  <si>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</si>
  <si>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</si>
  <si>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</si>
  <si>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</si>
  <si>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</si>
  <si>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</si>
  <si>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</si>
  <si>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</si>
  <si>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</si>
  <si>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</si>
  <si>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</si>
  <si>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</si>
  <si>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</si>
  <si>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</si>
  <si>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</si>
  <si>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</si>
  <si>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</si>
  <si>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</si>
  <si>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</si>
  <si>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</si>
  <si>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</si>
  <si>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</si>
  <si>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</si>
  <si>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</si>
  <si>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</si>
  <si>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</si>
  <si>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</si>
  <si>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</si>
  <si>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</si>
  <si>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</si>
  <si>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</si>
  <si>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</si>
  <si>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</si>
  <si>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</si>
  <si>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</si>
  <si>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</si>
  <si>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</si>
  <si>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</si>
  <si>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</si>
  <si>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</si>
  <si>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</si>
  <si>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</si>
  <si>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</si>
  <si>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</si>
  <si>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</si>
  <si>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</si>
  <si>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</si>
  <si>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</si>
  <si>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</si>
  <si>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</si>
  <si>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</si>
  <si>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</si>
  <si>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</si>
  <si>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</si>
  <si>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</si>
  <si>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</si>
  <si>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</si>
  <si>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</si>
  <si>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</si>
  <si>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</si>
  <si>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</si>
  <si>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</si>
  <si>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</si>
  <si>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</si>
  <si>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</si>
  <si>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</si>
  <si>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</si>
  <si>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</si>
  <si>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</si>
  <si>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</si>
  <si>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</si>
  <si>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</si>
  <si>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</si>
  <si>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</si>
  <si>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</si>
  <si>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</si>
  <si>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</si>
  <si>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</si>
  <si>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</si>
  <si>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</si>
  <si>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</si>
  <si>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</si>
  <si>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</si>
  <si>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</si>
  <si>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</si>
  <si>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</si>
  <si>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</si>
  <si>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</si>
  <si>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</si>
  <si>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</si>
  <si>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</si>
  <si>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</si>
  <si>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</si>
  <si>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</si>
  <si>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</si>
  <si>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</si>
  <si>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</si>
  <si>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</si>
  <si>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</si>
  <si>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</si>
  <si>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</si>
  <si>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</si>
  <si>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</si>
  <si>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</si>
  <si>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</si>
  <si>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</si>
  <si>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</si>
  <si>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</si>
  <si>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</si>
  <si>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</si>
  <si>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</si>
  <si>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</si>
  <si>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</si>
  <si>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</si>
  <si>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</si>
  <si>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</si>
  <si>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</si>
  <si>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</si>
  <si>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</si>
  <si>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</si>
  <si>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</si>
  <si>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</si>
  <si>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</si>
  <si>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</si>
  <si>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</si>
  <si>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</si>
  <si>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</si>
  <si>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</si>
  <si>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</si>
  <si>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</si>
  <si>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</si>
  <si>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</si>
  <si>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</si>
  <si>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</si>
  <si>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</si>
  <si>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</si>
  <si>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</si>
  <si>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</si>
  <si>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</si>
  <si>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</si>
  <si>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</si>
  <si>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</si>
  <si>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</si>
  <si>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</si>
  <si>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</si>
  <si>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</si>
  <si>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</si>
  <si>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</si>
  <si>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</si>
  <si>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</si>
  <si>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</si>
  <si>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</si>
  <si>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</si>
  <si>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</si>
  <si>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</si>
  <si>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</si>
  <si>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</si>
  <si>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</si>
  <si>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</si>
  <si>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</si>
  <si>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</si>
  <si>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</si>
  <si>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</si>
  <si>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</si>
  <si>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</si>
  <si>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</si>
  <si>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</si>
  <si>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</si>
  <si>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</si>
  <si>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</si>
  <si>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</si>
  <si>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</si>
  <si>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</si>
  <si>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</si>
  <si>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</si>
  <si>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</si>
  <si>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</si>
  <si>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</si>
  <si>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</si>
  <si>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</si>
  <si>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</si>
  <si>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</si>
  <si>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</si>
  <si>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</si>
  <si>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</si>
  <si>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</si>
  <si>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</si>
  <si>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</si>
  <si>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</si>
  <si>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</si>
  <si>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</si>
  <si>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</si>
  <si>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</si>
  <si>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</si>
  <si>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</si>
  <si>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</si>
  <si>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</si>
  <si>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</si>
  <si>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</si>
  <si>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</si>
  <si>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</si>
  <si>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</si>
  <si>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</si>
  <si>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</si>
  <si>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</si>
  <si>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</si>
  <si>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</si>
  <si>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</si>
  <si>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</si>
  <si>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</si>
  <si>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</si>
  <si>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</si>
  <si>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</si>
  <si>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</si>
  <si>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</si>
  <si>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</si>
  <si>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</si>
  <si>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</si>
  <si>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</si>
  <si>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</si>
  <si>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</si>
  <si>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</si>
  <si>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</si>
  <si>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</si>
  <si>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</si>
  <si>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</si>
  <si>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</si>
  <si>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</si>
  <si>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</si>
  <si>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</si>
  <si>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</si>
  <si>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</si>
  <si>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</si>
  <si>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</si>
  <si>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</si>
  <si>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</si>
  <si>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</si>
  <si>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</si>
  <si>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</si>
  <si>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</si>
  <si>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</si>
  <si>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</si>
  <si>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</si>
  <si>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</si>
  <si>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</si>
  <si>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</si>
  <si>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</si>
  <si>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</si>
  <si>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</si>
  <si>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</si>
  <si>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</si>
  <si>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</si>
  <si>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</si>
  <si>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</si>
  <si>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</si>
  <si>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</si>
  <si>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</si>
  <si>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</si>
  <si>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</si>
  <si>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</si>
  <si>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</si>
  <si>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</si>
  <si>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</si>
  <si>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</si>
  <si>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</si>
  <si>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</si>
  <si>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</si>
  <si>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</si>
  <si>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</si>
  <si>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</si>
  <si>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</si>
  <si>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</si>
  <si>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</si>
  <si>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</si>
  <si>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</si>
  <si>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</si>
  <si>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</si>
  <si>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</si>
  <si>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</si>
  <si>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</si>
  <si>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</si>
  <si>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</si>
  <si>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</si>
  <si>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</si>
  <si>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</si>
  <si>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</si>
  <si>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</si>
  <si>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</si>
  <si>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</si>
  <si>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</si>
  <si>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</si>
  <si>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</si>
  <si>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</si>
  <si>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</si>
  <si>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</si>
  <si>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</si>
  <si>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</si>
  <si>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</si>
  <si>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</si>
  <si>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</si>
  <si>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</si>
  <si>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</si>
  <si>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</si>
  <si>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</si>
  <si>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</si>
  <si>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</si>
  <si>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</si>
  <si>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</si>
  <si>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</si>
  <si>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</si>
  <si>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</si>
  <si>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</si>
  <si>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</si>
  <si>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</si>
  <si>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</si>
  <si>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</si>
  <si>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</si>
  <si>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</si>
  <si>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</si>
  <si>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</si>
  <si>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</si>
  <si>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</si>
  <si>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</si>
  <si>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</si>
  <si>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</si>
  <si>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</si>
  <si>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</si>
  <si>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</si>
  <si>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</si>
  <si>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</si>
  <si>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</si>
  <si>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</si>
  <si>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</si>
  <si>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</si>
  <si>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</si>
  <si>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</si>
  <si>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</si>
  <si>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</si>
  <si>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</si>
  <si>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</si>
  <si>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</si>
  <si>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</si>
  <si>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</si>
  <si>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</si>
  <si>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</si>
  <si>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</si>
  <si>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</si>
  <si>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</si>
  <si>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</si>
  <si>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</si>
  <si>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</si>
  <si>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</si>
  <si>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</si>
  <si>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</si>
  <si>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</si>
  <si>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</si>
  <si>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</si>
  <si>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</si>
  <si>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</si>
  <si>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</si>
  <si>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</si>
  <si>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</si>
  <si>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</si>
  <si>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</si>
  <si>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</si>
  <si>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</si>
  <si>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</si>
  <si>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</si>
  <si>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</si>
  <si>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</si>
  <si>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</si>
  <si>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</si>
  <si>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</si>
  <si>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</si>
  <si>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</si>
  <si>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</si>
  <si>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</si>
  <si>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</si>
  <si>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</si>
  <si>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</si>
  <si>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</si>
  <si>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</si>
  <si>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</si>
  <si>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</si>
  <si>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</si>
  <si>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</si>
  <si>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</si>
  <si>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</si>
  <si>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</si>
  <si>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</si>
  <si>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</si>
  <si>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</si>
  <si>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</si>
  <si>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</si>
  <si>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</si>
  <si>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</si>
  <si>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</si>
  <si>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</si>
  <si>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</si>
  <si>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</si>
  <si>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</si>
  <si>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</si>
  <si>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</si>
  <si>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</si>
  <si>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</si>
  <si>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</si>
  <si>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</si>
  <si>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</si>
  <si>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</si>
  <si>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</si>
  <si>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</si>
  <si>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</si>
  <si>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</si>
  <si>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</si>
  <si>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</si>
  <si>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</si>
  <si>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</si>
  <si>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</si>
  <si>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</si>
  <si>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</si>
  <si>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</si>
  <si>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</si>
  <si>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</si>
  <si>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</si>
  <si>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</si>
  <si>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</si>
  <si>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</si>
  <si>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</si>
  <si>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</si>
  <si>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</si>
  <si>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</si>
  <si>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</si>
  <si>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</si>
  <si>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</si>
  <si>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</si>
  <si>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</si>
  <si>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</si>
  <si>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</si>
  <si>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</si>
  <si>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</si>
  <si>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</si>
  <si>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</si>
  <si>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</si>
  <si>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</si>
  <si>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</si>
  <si>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</si>
  <si>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</si>
  <si>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</si>
  <si>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</si>
  <si>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</si>
  <si>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</si>
  <si>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</si>
  <si>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</si>
  <si>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</si>
  <si>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</si>
  <si>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</si>
  <si>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</si>
  <si>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</si>
  <si>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</si>
  <si>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</si>
  <si>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</si>
  <si>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</si>
  <si>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</si>
  <si>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</si>
  <si>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</si>
  <si>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</si>
  <si>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</si>
  <si>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</si>
  <si>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</si>
  <si>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</si>
  <si>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</si>
  <si>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</si>
  <si>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</si>
  <si>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</si>
  <si>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</si>
  <si>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</si>
  <si>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</si>
  <si>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</si>
  <si>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</si>
  <si>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</si>
  <si>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</si>
  <si>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</si>
  <si>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</si>
  <si>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</si>
  <si>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</si>
  <si>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</si>
  <si>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</si>
  <si>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</si>
  <si>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</si>
  <si>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</si>
  <si>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</si>
  <si>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</si>
  <si>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</si>
  <si>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</si>
  <si>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</si>
  <si>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</si>
  <si>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</si>
  <si>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</si>
  <si>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</si>
  <si>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</si>
  <si>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</si>
  <si>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</si>
  <si>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</si>
  <si>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</si>
  <si>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</si>
  <si>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</si>
  <si>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</si>
  <si>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</si>
  <si>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</si>
  <si>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</si>
  <si>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</si>
  <si>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</si>
  <si>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</si>
  <si>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</si>
  <si>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</si>
  <si>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</si>
  <si>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</si>
  <si>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</si>
  <si>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</si>
  <si>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</si>
  <si>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</si>
  <si>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</si>
  <si>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</si>
  <si>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</si>
  <si>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</si>
  <si>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</si>
  <si>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</si>
  <si>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</si>
  <si>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</si>
  <si>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</si>
  <si>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</si>
  <si>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</si>
  <si>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</si>
  <si>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</si>
  <si>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</si>
  <si>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</si>
  <si>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</si>
  <si>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</si>
  <si>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</si>
  <si>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</si>
  <si>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</si>
  <si>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</si>
  <si>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</si>
  <si>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</si>
  <si>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</si>
  <si>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</si>
  <si>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</si>
  <si>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</si>
  <si>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</si>
  <si>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</si>
  <si>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</si>
  <si>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</si>
  <si>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</si>
  <si>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</si>
  <si>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</si>
  <si>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</si>
  <si>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</si>
  <si>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</si>
  <si>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</si>
  <si>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</si>
  <si>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</si>
  <si>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</si>
  <si>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</si>
  <si>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</si>
  <si>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</si>
  <si>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</si>
  <si>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</si>
  <si>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</si>
  <si>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</si>
  <si>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</si>
  <si>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</si>
  <si>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</si>
  <si>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</si>
  <si>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</si>
  <si>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</si>
  <si>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</si>
  <si>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</si>
  <si>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</si>
  <si>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</si>
  <si>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</si>
  <si>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</si>
  <si>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</si>
  <si>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</si>
  <si>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</si>
  <si>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</si>
  <si>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</si>
  <si>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</si>
  <si>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</si>
  <si>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</si>
  <si>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</si>
  <si>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</si>
  <si>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</si>
  <si>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</si>
  <si>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</si>
  <si>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</si>
  <si>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</si>
  <si>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</si>
  <si>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</si>
  <si>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</si>
  <si>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</si>
  <si>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</si>
  <si>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</si>
  <si>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</si>
  <si>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</si>
  <si>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</si>
  <si>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</si>
  <si>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</si>
  <si>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</si>
  <si>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</si>
  <si>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</si>
  <si>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</si>
  <si>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</si>
  <si>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</si>
  <si>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</si>
  <si>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</si>
  <si>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</si>
  <si>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</si>
  <si>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</si>
  <si>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</si>
  <si>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</si>
  <si>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</si>
  <si>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</si>
  <si>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</si>
  <si>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</si>
  <si>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</si>
  <si>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</si>
  <si>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</si>
  <si>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</si>
  <si>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</si>
  <si>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</si>
  <si>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</si>
  <si>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</si>
  <si>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</si>
  <si>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</si>
  <si>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</si>
  <si>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</si>
  <si>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</si>
  <si>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</si>
  <si>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</si>
  <si>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</si>
  <si>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</si>
  <si>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</si>
  <si>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</si>
  <si>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</si>
  <si>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</si>
  <si>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</si>
  <si>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</si>
  <si>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</si>
  <si>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</si>
  <si>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</si>
  <si>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</si>
  <si>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</si>
  <si>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</si>
  <si>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</si>
  <si>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</si>
  <si>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</si>
  <si>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</si>
  <si>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</si>
  <si>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</si>
  <si>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</si>
  <si>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</si>
  <si>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</si>
  <si>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</si>
  <si>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</si>
  <si>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</si>
  <si>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</si>
  <si>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</si>
  <si>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</si>
  <si>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</si>
  <si>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</si>
  <si>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</si>
  <si>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</si>
  <si>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</si>
  <si>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</si>
  <si>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</si>
  <si>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</si>
  <si>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</si>
  <si>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</si>
  <si>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</si>
  <si>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</si>
  <si>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</si>
  <si>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</si>
  <si>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</si>
  <si>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</si>
  <si>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</si>
  <si>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</si>
  <si>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</si>
  <si>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</si>
  <si>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</si>
  <si>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</si>
  <si>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</si>
  <si>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</si>
  <si>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</si>
  <si>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</si>
  <si>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</si>
  <si>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</si>
  <si>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</si>
  <si>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</si>
  <si>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</si>
  <si>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</si>
  <si>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</si>
  <si>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</si>
  <si>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</si>
  <si>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</si>
  <si>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</si>
  <si>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</si>
  <si>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</si>
  <si>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</si>
  <si>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</si>
  <si>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</si>
  <si>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</si>
  <si>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</si>
  <si>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</si>
  <si>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</si>
  <si>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</si>
  <si>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</si>
  <si>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</si>
  <si>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</si>
  <si>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</si>
  <si>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</si>
  <si>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</si>
  <si>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</si>
  <si>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</si>
  <si>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</si>
  <si>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</si>
  <si>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</si>
  <si>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</si>
  <si>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</si>
  <si>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</si>
  <si>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</si>
  <si>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</si>
  <si>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</si>
  <si>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</si>
  <si>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</si>
  <si>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</si>
  <si>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</si>
  <si>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</si>
  <si>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</si>
  <si>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</si>
  <si>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</si>
  <si>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</si>
  <si>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</si>
  <si>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</si>
  <si>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</si>
  <si>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</si>
  <si>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</si>
  <si>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</si>
  <si>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</si>
  <si>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</si>
  <si>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</si>
  <si>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</si>
  <si>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</si>
  <si>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</si>
  <si>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</si>
  <si>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</si>
  <si>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</si>
  <si>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</si>
  <si>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</si>
  <si>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</si>
  <si>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</si>
  <si>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</si>
  <si>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</si>
  <si>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</si>
  <si>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</si>
  <si>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</si>
  <si>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</si>
  <si>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</si>
  <si>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</si>
  <si>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</si>
  <si>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</si>
  <si>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</si>
  <si>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</si>
  <si>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</si>
  <si>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</si>
  <si>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</si>
  <si>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</si>
  <si>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</si>
  <si>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</si>
  <si>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</si>
  <si>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</si>
  <si>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</si>
  <si>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</si>
  <si>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</si>
  <si>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</si>
  <si>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</si>
  <si>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</si>
  <si>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</si>
  <si>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</si>
  <si>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</si>
  <si>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</si>
  <si>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</si>
  <si>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</si>
  <si>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</si>
  <si>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</si>
  <si>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</si>
  <si>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</si>
  <si>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</si>
  <si>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</si>
  <si>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</si>
  <si>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</si>
  <si>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</si>
  <si>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</si>
  <si>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</si>
  <si>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</si>
  <si>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</si>
  <si>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</si>
  <si>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</si>
  <si>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</si>
  <si>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</si>
  <si>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</si>
  <si>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</si>
  <si>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</si>
  <si>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</si>
  <si>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</si>
  <si>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</si>
  <si>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</si>
  <si>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</si>
  <si>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</si>
  <si>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</si>
  <si>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</si>
  <si>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</si>
  <si>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</si>
  <si>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</si>
  <si>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</si>
  <si>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</si>
  <si>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</si>
  <si>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</si>
  <si>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</si>
  <si>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</si>
  <si>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</si>
  <si>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</si>
  <si>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</si>
  <si>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</si>
  <si>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</si>
  <si>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</si>
  <si>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</si>
  <si>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</si>
  <si>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</si>
  <si>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</si>
  <si>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</si>
  <si>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</si>
  <si>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</si>
  <si>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</si>
  <si>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</si>
  <si>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</si>
  <si>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</si>
  <si>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</si>
  <si>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</si>
  <si>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</si>
  <si>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</si>
  <si>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</si>
  <si>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</si>
  <si>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</si>
  <si>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</si>
  <si>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</si>
  <si>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</si>
  <si>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</si>
  <si>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</si>
  <si>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</si>
  <si>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</si>
  <si>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</si>
  <si>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</si>
  <si>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</si>
  <si>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</si>
  <si>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</si>
  <si>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</si>
  <si>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</si>
  <si>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</si>
  <si>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</si>
  <si>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</si>
  <si>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</si>
  <si>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</si>
  <si>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</si>
  <si>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</si>
  <si>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</si>
  <si>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</si>
  <si>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</si>
  <si>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</si>
  <si>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</si>
  <si>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</si>
  <si>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</si>
  <si>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</si>
  <si>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</si>
  <si>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</si>
  <si>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</si>
  <si>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</si>
  <si>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</si>
  <si>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</si>
  <si>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</si>
  <si>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</si>
  <si>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</si>
  <si>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</si>
  <si>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</si>
  <si>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</si>
  <si>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</si>
  <si>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</si>
  <si>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</si>
  <si>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</si>
  <si>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</si>
  <si>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</si>
  <si>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</si>
  <si>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</si>
  <si>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</si>
  <si>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</si>
  <si>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</si>
  <si>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</si>
  <si>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</si>
  <si>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</si>
  <si>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</si>
  <si>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</si>
  <si>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</si>
  <si>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</si>
  <si>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</si>
  <si>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</si>
  <si>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</si>
  <si>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</si>
  <si>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</si>
  <si>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</si>
  <si>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</si>
  <si>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</si>
  <si>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</si>
  <si>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</si>
  <si>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</si>
  <si>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</si>
  <si>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</si>
  <si>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</si>
  <si>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</si>
  <si>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</si>
  <si>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</si>
  <si>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</si>
  <si>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</si>
  <si>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</si>
  <si>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</si>
  <si>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</si>
  <si>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</si>
  <si>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</si>
  <si>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</si>
  <si>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</si>
  <si>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</si>
  <si>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</si>
  <si>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</si>
  <si>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</si>
  <si>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</si>
  <si>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</si>
  <si>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</si>
  <si>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</si>
  <si>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</si>
  <si>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</si>
  <si>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</si>
  <si>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</si>
  <si>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</si>
  <si>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</si>
  <si>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</si>
  <si>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</si>
  <si>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</si>
  <si>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</si>
  <si>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</si>
  <si>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</si>
  <si>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</si>
  <si>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</si>
  <si>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</si>
  <si>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</si>
  <si>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</si>
  <si>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</si>
  <si>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</si>
  <si>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</si>
  <si>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</si>
  <si>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</si>
  <si>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</si>
  <si>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</si>
  <si>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</si>
  <si>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</si>
  <si>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</si>
  <si>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</si>
  <si>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</si>
  <si>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</si>
  <si>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</si>
  <si>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</si>
  <si>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</si>
  <si>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</si>
  <si>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</si>
  <si>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</si>
  <si>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</si>
  <si>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</si>
  <si>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</si>
  <si>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</si>
  <si>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</si>
  <si>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</si>
  <si>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</si>
  <si>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</si>
  <si>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</si>
  <si>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</si>
  <si>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</si>
  <si>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</si>
  <si>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</si>
  <si>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</si>
  <si>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</si>
  <si>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</si>
  <si>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</si>
  <si>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</si>
  <si>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</si>
  <si>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</si>
  <si>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</si>
  <si>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</si>
  <si>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</si>
  <si>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</si>
  <si>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</si>
  <si>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</si>
  <si>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</si>
  <si>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</si>
  <si>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</si>
  <si>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</si>
  <si>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</si>
  <si>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</si>
  <si>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</si>
  <si>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</si>
  <si>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</si>
  <si>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</si>
  <si>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</si>
  <si>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</si>
  <si>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</si>
  <si>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</si>
  <si>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</si>
  <si>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</si>
  <si>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</si>
  <si>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</si>
  <si>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</si>
  <si>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</si>
  <si>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</si>
  <si>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</si>
  <si>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</si>
  <si>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</si>
  <si>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</si>
  <si>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</si>
  <si>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</si>
  <si>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</si>
  <si>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</si>
  <si>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</si>
  <si>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</si>
  <si>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</si>
  <si>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</si>
  <si>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</si>
  <si>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</si>
  <si>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</si>
  <si>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</si>
  <si>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</si>
  <si>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</si>
  <si>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</si>
  <si>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</si>
  <si>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</si>
  <si>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</si>
  <si>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</si>
  <si>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</si>
  <si>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</si>
  <si>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</si>
  <si>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</si>
  <si>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</si>
  <si>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</si>
  <si>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</si>
  <si>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</si>
  <si>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</si>
  <si>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</si>
  <si>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</si>
  <si>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</si>
  <si>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</si>
  <si>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</si>
  <si>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</si>
  <si>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</si>
  <si>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</si>
  <si>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</si>
  <si>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</si>
  <si>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</si>
  <si>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</si>
  <si>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</si>
  <si>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</si>
  <si>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</si>
  <si>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</si>
  <si>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</si>
  <si>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</si>
  <si>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</si>
  <si>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</si>
  <si>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</si>
  <si>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</si>
  <si>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</si>
  <si>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</si>
  <si>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</si>
  <si>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</si>
  <si>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</si>
  <si>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</si>
  <si>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</si>
  <si>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</si>
  <si>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</si>
  <si>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</si>
  <si>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</si>
  <si>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</si>
  <si>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</si>
  <si>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</si>
  <si>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</si>
  <si>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</si>
  <si>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</si>
  <si>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</si>
  <si>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</si>
  <si>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</si>
  <si>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</si>
  <si>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</si>
  <si>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</si>
  <si>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</si>
  <si>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</si>
  <si>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</si>
  <si>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</si>
  <si>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</si>
  <si>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</si>
  <si>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</si>
  <si>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</si>
  <si>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</si>
  <si>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</si>
  <si>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</si>
  <si>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</si>
  <si>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</si>
  <si>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</si>
  <si>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</si>
  <si>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</si>
  <si>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</si>
  <si>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</si>
  <si>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</si>
  <si>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</si>
  <si>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</si>
  <si>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</si>
  <si>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</si>
  <si>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</si>
  <si>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</si>
  <si>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</si>
  <si>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</si>
  <si>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</si>
  <si>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</si>
  <si>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</si>
  <si>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</si>
  <si>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</si>
  <si>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</si>
  <si>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</si>
  <si>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</si>
  <si>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</si>
  <si>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</si>
  <si>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</si>
  <si>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</si>
  <si>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</si>
  <si>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</si>
  <si>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</si>
  <si>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</si>
  <si>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</si>
  <si>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</si>
  <si>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</si>
  <si>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</si>
  <si>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</si>
  <si>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</si>
  <si>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</si>
  <si>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</si>
  <si>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</si>
  <si>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</si>
  <si>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</si>
  <si>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</si>
  <si>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</si>
  <si>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</si>
  <si>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</si>
  <si>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</si>
  <si>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</si>
  <si>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</si>
  <si>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</si>
  <si>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</si>
  <si>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</si>
  <si>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</si>
  <si>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</si>
  <si>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</si>
  <si>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</si>
  <si>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</si>
  <si>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</si>
  <si>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</si>
  <si>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</si>
  <si>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</si>
  <si>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</si>
  <si>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</si>
  <si>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</si>
  <si>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</si>
  <si>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</si>
  <si>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</si>
  <si>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</si>
  <si>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</si>
  <si>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</si>
  <si>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</si>
  <si>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</si>
  <si>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</si>
  <si>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</si>
  <si>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</si>
  <si>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</si>
  <si>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</si>
  <si>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</si>
  <si>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</si>
  <si>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</si>
  <si>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</si>
  <si>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</si>
  <si>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</si>
  <si>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</si>
  <si>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</si>
  <si>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</si>
  <si>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</si>
  <si>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</si>
  <si>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</si>
  <si>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</si>
  <si>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</si>
  <si>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</si>
  <si>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</si>
  <si>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</si>
  <si>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</si>
  <si>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</si>
  <si>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</si>
  <si>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</si>
  <si>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</si>
  <si>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</si>
  <si>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</si>
  <si>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</si>
  <si>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</si>
  <si>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</si>
  <si>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</si>
  <si>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</si>
  <si>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</si>
  <si>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</si>
  <si>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</si>
  <si>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</si>
  <si>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</si>
  <si>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</si>
  <si>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</si>
  <si>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</si>
  <si>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</si>
  <si>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</si>
  <si>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</si>
  <si>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</si>
  <si>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</si>
  <si>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</si>
  <si>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</si>
  <si>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</si>
  <si>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</si>
  <si>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</si>
  <si>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</si>
  <si>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</si>
  <si>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</si>
  <si>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</si>
  <si>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</si>
  <si>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</si>
  <si>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</si>
  <si>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</si>
  <si>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</si>
  <si>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</si>
  <si>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</si>
  <si>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</si>
  <si>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</si>
  <si>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</si>
  <si>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</si>
  <si>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</si>
  <si>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</si>
  <si>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</si>
  <si>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</si>
  <si>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</si>
  <si>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</si>
  <si>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</si>
  <si>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</si>
  <si>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</si>
  <si>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</si>
  <si>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</si>
  <si>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</si>
  <si>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</si>
  <si>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</si>
  <si>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</si>
  <si>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</si>
  <si>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</si>
  <si>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</si>
  <si>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</si>
  <si>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</si>
  <si>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</si>
  <si>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</si>
  <si>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</si>
  <si>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</si>
  <si>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</si>
  <si>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</si>
  <si>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</si>
  <si>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</si>
  <si>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</si>
  <si>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</si>
  <si>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</si>
  <si>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</si>
  <si>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</si>
  <si>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</si>
  <si>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</si>
  <si>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</si>
  <si>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</si>
  <si>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</si>
  <si>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</si>
  <si>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</si>
  <si>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</si>
  <si>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</si>
  <si>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</si>
  <si>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</si>
  <si>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</si>
  <si>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</si>
  <si>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</si>
  <si>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</si>
  <si>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</si>
  <si>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</si>
  <si>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</si>
  <si>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</si>
  <si>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</si>
  <si>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</si>
  <si>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</si>
  <si>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</si>
  <si>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</si>
  <si>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</si>
  <si>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</si>
  <si>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</si>
  <si>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</si>
  <si>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</si>
  <si>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</si>
  <si>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</si>
  <si>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</si>
  <si>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</si>
  <si>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</si>
  <si>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</si>
  <si>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</si>
  <si>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</si>
  <si>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</si>
  <si>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</si>
  <si>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</si>
  <si>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</si>
  <si>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</si>
  <si>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</si>
  <si>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</si>
  <si>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</si>
  <si>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</si>
  <si>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</si>
  <si>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</si>
  <si>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</si>
  <si>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</si>
  <si>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</si>
  <si>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</si>
  <si>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</si>
  <si>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</si>
  <si>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</si>
  <si>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</si>
  <si>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</si>
  <si>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</si>
  <si>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</si>
  <si>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</si>
  <si>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</si>
  <si>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</si>
  <si>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</si>
  <si>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</si>
  <si>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</si>
  <si>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</si>
  <si>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</si>
  <si>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</si>
  <si>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</si>
  <si>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</si>
  <si>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</si>
  <si>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</si>
  <si>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</si>
  <si>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</si>
  <si>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</si>
  <si>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</si>
  <si>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</si>
  <si>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</si>
  <si>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</si>
  <si>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</si>
  <si>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</si>
  <si>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</si>
  <si>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</si>
  <si>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</si>
  <si>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</si>
  <si>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</si>
  <si>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</si>
  <si>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</si>
  <si>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</si>
  <si>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</si>
  <si>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</si>
  <si>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</si>
  <si>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</si>
  <si>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</si>
  <si>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</si>
  <si>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</si>
  <si>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</si>
  <si>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</si>
  <si>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</si>
  <si>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</si>
  <si>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</si>
  <si>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</si>
  <si>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</si>
  <si>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</si>
  <si>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</si>
  <si>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</si>
  <si>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</si>
  <si>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</si>
  <si>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</si>
  <si>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</si>
  <si>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</si>
  <si>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</si>
  <si>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</si>
  <si>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</si>
  <si>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</si>
  <si>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</si>
  <si>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</si>
  <si>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</si>
  <si>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</si>
  <si>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</si>
  <si>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</si>
  <si>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</si>
  <si>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</si>
  <si>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</si>
  <si>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</si>
  <si>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</si>
  <si>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</si>
  <si>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</si>
  <si>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</si>
  <si>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</si>
  <si>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</si>
  <si>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</si>
  <si>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</si>
  <si>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</si>
  <si>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</si>
  <si>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</si>
  <si>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</si>
  <si>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</si>
  <si>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</si>
  <si>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</si>
  <si>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</si>
  <si>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</si>
  <si>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</si>
  <si>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</si>
  <si>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</si>
  <si>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</si>
  <si>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</si>
  <si>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</si>
  <si>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</si>
  <si>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</si>
  <si>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</si>
  <si>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</si>
  <si>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</si>
  <si>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</si>
  <si>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</si>
  <si>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</si>
  <si>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</si>
  <si>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</si>
  <si>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</si>
  <si>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</si>
  <si>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</si>
  <si>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</si>
  <si>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</si>
  <si>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</si>
  <si>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</si>
  <si>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</si>
  <si>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</si>
  <si>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</si>
  <si>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</si>
  <si>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</si>
  <si>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</si>
  <si>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</si>
  <si>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</si>
  <si>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</si>
  <si>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</si>
  <si>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</si>
  <si>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</si>
  <si>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</si>
  <si>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</si>
  <si>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</si>
  <si>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</si>
  <si>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</si>
  <si>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</si>
  <si>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</si>
  <si>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</si>
  <si>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</si>
  <si>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</si>
  <si>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</si>
  <si>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</si>
  <si>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</si>
  <si>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</si>
  <si>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</si>
  <si>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</si>
  <si>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</si>
  <si>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</si>
  <si>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</si>
  <si>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</si>
  <si>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</si>
  <si>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</si>
  <si>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</si>
  <si>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</si>
  <si>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</si>
  <si>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</si>
  <si>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</si>
  <si>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</si>
  <si>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</si>
  <si>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</si>
  <si>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</si>
  <si>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</si>
  <si>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</si>
  <si>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</si>
  <si>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</si>
  <si>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</si>
  <si>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</si>
  <si>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</si>
  <si>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</si>
  <si>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</si>
  <si>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</si>
  <si>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</si>
  <si>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</si>
  <si>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</si>
  <si>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</si>
  <si>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</si>
  <si>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</si>
  <si>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</si>
  <si>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</si>
  <si>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</si>
  <si>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</si>
  <si>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</si>
  <si>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</si>
  <si>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</si>
  <si>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</si>
  <si>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</si>
  <si>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</si>
  <si>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</si>
  <si>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</si>
  <si>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</si>
  <si>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</si>
  <si>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</si>
  <si>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</si>
  <si>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</si>
  <si>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</si>
  <si>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</si>
  <si>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</si>
  <si>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</si>
  <si>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</si>
  <si>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</si>
  <si>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</si>
  <si>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</si>
  <si>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</si>
  <si>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</si>
  <si>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</si>
  <si>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</si>
  <si>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</si>
  <si>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</si>
  <si>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</si>
  <si>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</si>
  <si>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</si>
  <si>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</si>
  <si>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</si>
  <si>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</si>
  <si>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</si>
  <si>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</si>
  <si>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</si>
  <si>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</si>
  <si>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</si>
  <si>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</si>
  <si>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</si>
  <si>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</si>
  <si>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</si>
  <si>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</si>
  <si>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</si>
  <si>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</si>
  <si>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</si>
  <si>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</si>
  <si>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</si>
  <si>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</si>
  <si>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</si>
  <si>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</si>
  <si>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</si>
  <si>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</si>
  <si>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</si>
  <si>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</si>
  <si>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</si>
  <si>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</si>
  <si>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</si>
  <si>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</si>
  <si>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</si>
  <si>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</si>
  <si>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</si>
  <si>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</si>
  <si>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</si>
  <si>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</si>
  <si>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</si>
  <si>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</si>
  <si>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</si>
  <si>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</si>
  <si>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</si>
  <si>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</si>
  <si>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</si>
  <si>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</si>
  <si>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</si>
  <si>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</si>
  <si>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</si>
  <si>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</si>
  <si>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</si>
  <si>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</si>
  <si>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</si>
  <si>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</si>
  <si>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</si>
  <si>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</si>
  <si>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</si>
  <si>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</si>
  <si>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</si>
  <si>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</si>
  <si>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</si>
  <si>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</si>
  <si>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</si>
  <si>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</si>
  <si>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</si>
  <si>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</si>
  <si>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</si>
  <si>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</si>
  <si>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</si>
  <si>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</si>
  <si>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</si>
  <si>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</si>
  <si>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</si>
  <si>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</si>
  <si>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</si>
  <si>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</si>
  <si>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</si>
  <si>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</si>
  <si>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</si>
  <si>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</si>
  <si>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</si>
  <si>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</si>
  <si>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</si>
  <si>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</si>
  <si>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</si>
  <si>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</si>
  <si>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</si>
  <si>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</si>
  <si>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</si>
  <si>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</si>
  <si>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</si>
  <si>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</si>
  <si>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</si>
  <si>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</si>
  <si>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</si>
  <si>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</si>
  <si>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</si>
  <si>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</si>
  <si>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</si>
  <si>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</si>
  <si>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</si>
  <si>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</si>
  <si>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</si>
  <si>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</si>
  <si>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</si>
  <si>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</si>
  <si>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</si>
  <si>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</si>
  <si>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</si>
  <si>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</si>
  <si>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</si>
  <si>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</si>
  <si>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</si>
  <si>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</si>
  <si>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</si>
  <si>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</si>
  <si>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</si>
  <si>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</si>
  <si>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</si>
  <si>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</si>
  <si>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</si>
  <si>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</si>
  <si>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</si>
  <si>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</si>
  <si>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</si>
  <si>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</si>
  <si>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</si>
  <si>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</si>
  <si>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</si>
  <si>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</si>
  <si>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</si>
  <si>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</si>
  <si>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</si>
  <si>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</si>
  <si>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</si>
  <si>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</si>
  <si>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</si>
  <si>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</si>
  <si>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</si>
  <si>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</si>
  <si>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</si>
  <si>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</si>
  <si>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</si>
  <si>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</si>
  <si>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</si>
  <si>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</si>
  <si>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</si>
  <si>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</si>
  <si>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</si>
  <si>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</si>
  <si>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</si>
  <si>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</si>
  <si>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</si>
  <si>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</si>
  <si>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</si>
  <si>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</si>
  <si>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</si>
  <si>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</si>
  <si>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</si>
  <si>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</si>
  <si>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</si>
  <si>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</si>
  <si>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</si>
  <si>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</si>
  <si>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</si>
  <si>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</si>
  <si>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</si>
  <si>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</si>
  <si>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</si>
  <si>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</si>
  <si>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</si>
  <si>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</si>
  <si>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</si>
  <si>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</si>
  <si>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</si>
  <si>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</si>
  <si>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</si>
  <si>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</si>
  <si>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</si>
  <si>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</si>
  <si>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</si>
  <si>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</si>
  <si>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</si>
  <si>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</si>
  <si>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</si>
  <si>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</si>
  <si>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</si>
  <si>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</si>
  <si>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</si>
  <si>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</si>
  <si>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</si>
  <si>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</si>
  <si>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</si>
  <si>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</si>
  <si>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</si>
  <si>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</si>
  <si>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</si>
  <si>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</si>
  <si>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</si>
  <si>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</si>
  <si>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</si>
  <si>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</si>
  <si>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</si>
  <si>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</si>
  <si>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</si>
  <si>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</si>
  <si>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</si>
  <si>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</si>
  <si>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</si>
  <si>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</si>
  <si>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</si>
  <si>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</si>
  <si>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</si>
  <si>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</si>
  <si>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</si>
  <si>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</si>
  <si>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</si>
  <si>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</si>
  <si>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</si>
  <si>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</si>
  <si>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</si>
  <si>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</si>
  <si>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</si>
  <si>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</si>
  <si>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</si>
  <si>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</si>
  <si>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</si>
  <si>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</si>
  <si>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</si>
  <si>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</si>
  <si>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</si>
  <si>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</si>
  <si>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</si>
  <si>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</si>
  <si>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</si>
  <si>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</si>
  <si>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</si>
  <si>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</si>
  <si>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</si>
  <si>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</si>
  <si>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</si>
  <si>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</si>
  <si>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</si>
  <si>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</si>
  <si>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</si>
  <si>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</si>
  <si>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</si>
  <si>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</si>
  <si>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</si>
  <si>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</si>
  <si>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</si>
  <si>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</si>
  <si>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</si>
  <si>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</si>
  <si>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</si>
  <si>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</si>
  <si>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</si>
  <si>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</si>
  <si>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</si>
  <si>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</si>
  <si>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</si>
  <si>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</si>
  <si>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</si>
  <si>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</si>
  <si>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</si>
  <si>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</si>
  <si>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</si>
  <si>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</si>
  <si>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</si>
  <si>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</si>
  <si>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</si>
  <si>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</si>
  <si>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</si>
  <si>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</si>
  <si>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</si>
  <si>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</si>
  <si>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</si>
  <si>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</si>
  <si>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</si>
  <si>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</si>
  <si>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</si>
  <si>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</si>
  <si>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</si>
  <si>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</si>
  <si>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</si>
  <si>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</si>
  <si>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</si>
  <si>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</si>
  <si>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</si>
  <si>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</si>
  <si>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</si>
  <si>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</si>
  <si>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</si>
  <si>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</si>
  <si>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</si>
  <si>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</si>
  <si>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</si>
  <si>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</si>
  <si>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</si>
  <si>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</si>
  <si>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</si>
  <si>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</si>
  <si>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</si>
  <si>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</si>
  <si>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</si>
  <si>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</si>
  <si>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</si>
  <si>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</si>
  <si>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</si>
  <si>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</si>
  <si>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</si>
  <si>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</si>
  <si>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</si>
  <si>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</si>
  <si>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</si>
  <si>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</si>
  <si>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</si>
  <si>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</si>
  <si>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</si>
  <si>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</si>
  <si>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</si>
  <si>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</si>
  <si>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</si>
  <si>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</si>
  <si>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</si>
  <si>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</si>
  <si>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</si>
  <si>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</si>
  <si>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</si>
  <si>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</si>
  <si>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</si>
  <si>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</si>
  <si>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</si>
  <si>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</si>
  <si>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</si>
  <si>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</si>
  <si>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</si>
  <si>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</si>
  <si>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</si>
  <si>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</si>
  <si>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</si>
  <si>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</si>
  <si>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</si>
  <si>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</si>
  <si>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</si>
  <si>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</si>
  <si>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</si>
  <si>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</si>
  <si>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</si>
  <si>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</si>
  <si>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</si>
  <si>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</si>
  <si>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</si>
  <si>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</si>
  <si>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</si>
  <si>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</si>
  <si>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</si>
  <si>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</si>
  <si>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</si>
  <si>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</si>
  <si>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</si>
  <si>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</si>
  <si>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</si>
  <si>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</si>
  <si>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</si>
  <si>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</si>
  <si>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</si>
  <si>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</si>
  <si>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</si>
  <si>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</si>
  <si>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</si>
  <si>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</si>
  <si>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</si>
  <si>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</si>
  <si>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</si>
  <si>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</si>
  <si>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</si>
  <si>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</si>
  <si>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</si>
  <si>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</si>
  <si>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</si>
  <si>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</si>
  <si>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</si>
  <si>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</si>
  <si>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</si>
  <si>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</si>
  <si>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</si>
  <si>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</si>
  <si>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</si>
  <si>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</si>
  <si>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</si>
  <si>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</si>
  <si>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</si>
  <si>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</si>
  <si>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</si>
  <si>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</si>
  <si>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</si>
  <si>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</si>
  <si>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</si>
  <si>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</si>
  <si>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</si>
  <si>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</si>
  <si>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</si>
  <si>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</si>
  <si>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</si>
  <si>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</si>
  <si>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</si>
  <si>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</si>
  <si>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</si>
  <si>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</si>
  <si>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</si>
  <si>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</si>
  <si>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</si>
  <si>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</si>
  <si>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</si>
  <si>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</si>
  <si>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</si>
  <si>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</si>
  <si>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</si>
  <si>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</si>
  <si>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</si>
  <si>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</si>
  <si>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</si>
  <si>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</si>
  <si>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</si>
  <si>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</si>
  <si>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</si>
  <si>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</si>
  <si>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</si>
  <si>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</si>
  <si>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</si>
  <si>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</si>
  <si>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</si>
  <si>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</si>
  <si>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</si>
  <si>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</si>
  <si>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</si>
  <si>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</si>
  <si>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</si>
  <si>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</si>
  <si>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</si>
  <si>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</si>
  <si>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</si>
  <si>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</si>
  <si>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</si>
  <si>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</si>
  <si>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</si>
  <si>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</si>
  <si>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</si>
  <si>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</si>
  <si>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</si>
  <si>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</si>
  <si>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</si>
  <si>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</si>
  <si>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</si>
  <si>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</si>
  <si>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</si>
  <si>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</si>
  <si>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</si>
  <si>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</si>
  <si>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</si>
  <si>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</si>
  <si>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</si>
  <si>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</si>
  <si>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</si>
  <si>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</si>
  <si>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</si>
  <si>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</si>
  <si>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</si>
  <si>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</si>
  <si>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</si>
  <si>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</si>
  <si>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</si>
  <si>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</si>
  <si>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</si>
  <si>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</si>
  <si>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</si>
  <si>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</si>
  <si>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</si>
  <si>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</si>
  <si>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</si>
  <si>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</si>
  <si>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</si>
  <si>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</si>
  <si>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</si>
  <si>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</si>
  <si>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</si>
  <si>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</si>
  <si>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</si>
  <si>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</si>
  <si>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</si>
  <si>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</si>
  <si>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</si>
  <si>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</si>
  <si>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</si>
  <si>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</si>
  <si>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</si>
  <si>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</si>
  <si>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</si>
  <si>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</si>
  <si>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</si>
  <si>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</si>
  <si>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</si>
  <si>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</si>
  <si>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</si>
  <si>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</si>
  <si>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</si>
  <si>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</si>
  <si>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</si>
  <si>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</si>
  <si>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</si>
  <si>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</si>
  <si>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</si>
  <si>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</si>
  <si>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</si>
  <si>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</si>
  <si>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</si>
  <si>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</si>
  <si>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</si>
  <si>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</si>
  <si>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</si>
  <si>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</si>
  <si>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</si>
  <si>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</si>
  <si>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</si>
  <si>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</si>
  <si>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</si>
  <si>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</si>
  <si>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</si>
  <si>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</si>
  <si>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</si>
  <si>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</si>
  <si>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</si>
  <si>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</si>
  <si>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</si>
  <si>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</si>
  <si>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</si>
  <si>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</si>
  <si>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</si>
  <si>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</si>
  <si>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</si>
  <si>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</si>
  <si>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</si>
  <si>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</si>
  <si>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</si>
  <si>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</si>
  <si>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</si>
  <si>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</si>
  <si>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</si>
  <si>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</si>
  <si>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</si>
  <si>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</si>
  <si>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</si>
  <si>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</si>
  <si>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</si>
  <si>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</si>
  <si>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</si>
  <si>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</si>
  <si>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</si>
  <si>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</si>
  <si>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</si>
  <si>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</si>
  <si>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</si>
  <si>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</si>
  <si>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</si>
  <si>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</si>
  <si>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</si>
  <si>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</si>
  <si>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</si>
  <si>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</si>
  <si>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</si>
  <si>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</si>
  <si>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</si>
  <si>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</si>
  <si>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</si>
  <si>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</si>
  <si>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</si>
  <si>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</si>
  <si>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</si>
  <si>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</si>
  <si>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</si>
  <si>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</si>
  <si>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</si>
  <si>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</si>
  <si>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</si>
  <si>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</si>
  <si>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</si>
  <si>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</si>
  <si>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</si>
  <si>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</si>
  <si>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</si>
  <si>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</si>
  <si>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</si>
  <si>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</si>
  <si>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</si>
  <si>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</si>
  <si>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</si>
  <si>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</si>
  <si>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</si>
  <si>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</si>
  <si>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</si>
  <si>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</si>
  <si>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</si>
  <si>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</si>
  <si>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</si>
  <si>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</si>
  <si>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</si>
  <si>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</si>
  <si>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</si>
  <si>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</si>
  <si>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</si>
  <si>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</si>
  <si>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</si>
  <si>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</si>
  <si>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</si>
  <si>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</si>
  <si>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</si>
  <si>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</si>
  <si>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</si>
  <si>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</si>
  <si>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</si>
  <si>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</si>
  <si>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</si>
  <si>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</si>
  <si>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</si>
  <si>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</si>
  <si>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</si>
  <si>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</si>
  <si>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</si>
  <si>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</si>
  <si>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</si>
  <si>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</si>
  <si>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</si>
  <si>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</si>
  <si>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</si>
  <si>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</si>
  <si>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</si>
  <si>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</si>
  <si>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</si>
  <si>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</si>
  <si>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</si>
  <si>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</si>
  <si>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</si>
  <si>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</si>
  <si>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</si>
  <si>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</si>
  <si>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</si>
  <si>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</si>
  <si>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</si>
  <si>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</si>
  <si>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</si>
  <si>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</si>
  <si>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</si>
  <si>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</si>
  <si>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</si>
  <si>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</si>
  <si>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</si>
  <si>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</si>
  <si>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</si>
  <si>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</si>
  <si>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</si>
  <si>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</si>
  <si>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</si>
  <si>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</si>
  <si>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</si>
  <si>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</si>
  <si>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</si>
  <si>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</si>
  <si>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</si>
  <si>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</si>
  <si>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</si>
  <si>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</si>
  <si>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</si>
  <si>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</si>
  <si>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</si>
  <si>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</si>
  <si>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</si>
  <si>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</si>
  <si>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</si>
  <si>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</si>
  <si>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</si>
  <si>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</si>
  <si>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</si>
  <si>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</si>
  <si>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</si>
  <si>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</si>
  <si>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</si>
  <si>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</si>
  <si>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</si>
  <si>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</si>
  <si>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</si>
  <si>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</si>
  <si>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</si>
  <si>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</si>
  <si>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</si>
  <si>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</si>
  <si>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</si>
  <si>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</si>
  <si>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</si>
  <si>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</si>
  <si>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</si>
  <si>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</si>
  <si>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</si>
  <si>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</si>
  <si>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</si>
  <si>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</si>
  <si>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</si>
  <si>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</si>
  <si>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</si>
  <si>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</si>
  <si>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</si>
  <si>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</si>
  <si>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</si>
  <si>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</si>
  <si>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</si>
  <si>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</si>
  <si>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</si>
  <si>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</si>
  <si>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</si>
  <si>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</si>
  <si>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</si>
  <si>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</si>
  <si>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</si>
  <si>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</si>
  <si>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</si>
  <si>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</si>
  <si>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</si>
  <si>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</si>
  <si>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</si>
  <si>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</si>
  <si>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</si>
  <si>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</si>
  <si>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</si>
  <si>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</si>
  <si>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</si>
  <si>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</si>
  <si>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</si>
  <si>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</si>
  <si>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</si>
  <si>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</si>
  <si>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</si>
  <si>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</si>
  <si>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</si>
  <si>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</si>
  <si>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</si>
  <si>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</si>
  <si>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</si>
  <si>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</si>
  <si>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</si>
  <si>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</si>
  <si>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</si>
  <si>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</si>
  <si>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</si>
  <si>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</si>
  <si>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</si>
  <si>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</si>
  <si>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</si>
  <si>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</si>
  <si>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</si>
  <si>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</si>
  <si>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</si>
  <si>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</si>
  <si>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</si>
  <si>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</si>
  <si>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</si>
  <si>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</si>
  <si>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</si>
  <si>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</si>
  <si>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</si>
  <si>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</si>
  <si>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</si>
  <si>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</si>
  <si>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</si>
  <si>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</si>
  <si>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</si>
  <si>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</si>
  <si>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</si>
  <si>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</si>
  <si>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</si>
  <si>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</si>
  <si>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</si>
  <si>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</si>
  <si>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</si>
  <si>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</si>
  <si>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</si>
  <si>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</si>
  <si>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</si>
  <si>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</si>
  <si>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</si>
  <si>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</si>
  <si>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</si>
  <si>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</si>
  <si>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</si>
  <si>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</si>
  <si>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</si>
  <si>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</si>
  <si>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</si>
  <si>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</si>
  <si>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</si>
  <si>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</si>
  <si>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</si>
  <si>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</si>
  <si>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</si>
  <si>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</si>
  <si>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</si>
  <si>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</si>
  <si>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</si>
  <si>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</si>
  <si>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</si>
  <si>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</si>
  <si>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</si>
  <si>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</si>
  <si>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</si>
  <si>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</si>
  <si>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</si>
  <si>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</si>
  <si>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</si>
  <si>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</si>
  <si>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</si>
  <si>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</si>
  <si>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</si>
  <si>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</si>
  <si>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</si>
  <si>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</si>
  <si>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</si>
  <si>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</si>
  <si>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</si>
  <si>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</si>
  <si>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</si>
  <si>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</si>
  <si>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</si>
  <si>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</si>
  <si>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</si>
  <si>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</si>
  <si>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</si>
  <si>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</si>
  <si>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</si>
  <si>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</si>
  <si>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</si>
  <si>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</si>
  <si>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</si>
  <si>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</si>
  <si>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</si>
  <si>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</si>
  <si>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</si>
  <si>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</si>
  <si>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</si>
  <si>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</si>
  <si>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</si>
  <si>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</si>
  <si>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</si>
  <si>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</si>
  <si>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</si>
  <si>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</si>
  <si>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</si>
  <si>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</si>
  <si>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</si>
  <si>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</si>
  <si>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</si>
  <si>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</si>
  <si>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</si>
  <si>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</si>
  <si>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</si>
  <si>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</si>
  <si>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</si>
  <si>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</si>
  <si>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</si>
  <si>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</si>
  <si>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</si>
  <si>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</si>
  <si>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</si>
  <si>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</si>
  <si>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</si>
  <si>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</si>
  <si>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</si>
  <si>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</si>
  <si>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</si>
  <si>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</si>
  <si>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</si>
  <si>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</si>
  <si>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</si>
  <si>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</si>
  <si>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</si>
  <si>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</si>
  <si>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</si>
  <si>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</si>
  <si>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</si>
  <si>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</si>
  <si>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</si>
  <si>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</si>
  <si>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</si>
  <si>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</si>
  <si>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</si>
  <si>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</si>
  <si>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</si>
  <si>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</si>
  <si>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</si>
  <si>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</si>
  <si>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</si>
  <si>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</si>
  <si>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</si>
  <si>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</si>
  <si>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</si>
  <si>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</si>
  <si>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</si>
  <si>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</si>
  <si>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</si>
  <si>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</si>
  <si>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</si>
  <si>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</si>
  <si>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</si>
  <si>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</si>
  <si>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</si>
  <si>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</si>
  <si>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</si>
  <si>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</si>
  <si>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</si>
  <si>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</si>
  <si>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</si>
  <si>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</si>
  <si>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</si>
  <si>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</si>
  <si>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</si>
  <si>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</si>
  <si>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</si>
  <si>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</si>
  <si>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</si>
  <si>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</si>
  <si>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</si>
  <si>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</si>
  <si>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</si>
  <si>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</si>
  <si>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</si>
  <si>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</si>
  <si>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</si>
  <si>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</si>
  <si>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</si>
  <si>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</si>
  <si>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</si>
  <si>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</si>
  <si>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</si>
  <si>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</si>
  <si>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</si>
  <si>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</si>
  <si>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</si>
  <si>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</si>
  <si>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</si>
  <si>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</si>
  <si>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</si>
  <si>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</si>
  <si>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</si>
  <si>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</si>
  <si>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</si>
  <si>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</si>
  <si>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</si>
  <si>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</si>
  <si>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</si>
  <si>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</si>
  <si>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</si>
  <si>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</si>
  <si>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</si>
  <si>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</si>
  <si>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</si>
  <si>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</si>
  <si>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</si>
  <si>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</si>
  <si>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</si>
  <si>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</si>
  <si>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</si>
  <si>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</si>
  <si>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</si>
  <si>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</si>
  <si>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</si>
  <si>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</si>
  <si>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</si>
  <si>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</si>
  <si>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</si>
  <si>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</si>
  <si>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</si>
  <si>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</si>
  <si>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</si>
  <si>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</si>
  <si>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</si>
  <si>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</si>
  <si>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</si>
  <si>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</si>
  <si>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</si>
  <si>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</si>
  <si>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</si>
  <si>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</si>
  <si>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</si>
  <si>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</si>
  <si>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</si>
  <si>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</si>
  <si>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</si>
  <si>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</si>
  <si>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</si>
  <si>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</si>
  <si>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</si>
  <si>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</si>
  <si>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</si>
  <si>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</si>
  <si>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</si>
  <si>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</si>
  <si>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</si>
  <si>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</si>
  <si>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</si>
  <si>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</si>
  <si>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</si>
  <si>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</si>
  <si>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</si>
  <si>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</si>
  <si>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</si>
  <si>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</si>
  <si>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</si>
  <si>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</si>
  <si>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</si>
  <si>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</si>
  <si>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</si>
  <si>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</si>
  <si>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</si>
  <si>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</si>
  <si>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</si>
  <si>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</si>
  <si>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</si>
  <si>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</si>
  <si>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</si>
  <si>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</si>
  <si>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</si>
  <si>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</si>
  <si>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</si>
  <si>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</si>
  <si>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</si>
  <si>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</si>
  <si>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</si>
  <si>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</si>
  <si>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</si>
  <si>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</si>
  <si>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</si>
  <si>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</si>
  <si>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</si>
  <si>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</si>
  <si>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</si>
  <si>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</si>
  <si>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</si>
  <si>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</si>
  <si>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</si>
  <si>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</si>
  <si>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</si>
  <si>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</si>
  <si>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</si>
  <si>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</si>
  <si>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</si>
  <si>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</si>
  <si>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</si>
  <si>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</si>
  <si>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</si>
  <si>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</si>
  <si>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</si>
  <si>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</si>
  <si>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</si>
  <si>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</si>
  <si>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</si>
  <si>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</si>
  <si>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</si>
  <si>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</si>
  <si>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</si>
  <si>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</si>
  <si>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</si>
  <si>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</si>
  <si>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</si>
  <si>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</si>
  <si>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</si>
  <si>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</si>
  <si>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</si>
  <si>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</si>
  <si>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</si>
  <si>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</si>
  <si>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</si>
  <si>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</si>
  <si>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</si>
  <si>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</si>
  <si>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</si>
  <si>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</si>
  <si>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</si>
  <si>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</si>
  <si>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</si>
  <si>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</si>
  <si>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</si>
  <si>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</si>
  <si>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</si>
  <si>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</si>
  <si>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</si>
  <si>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</si>
  <si>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</si>
  <si>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</si>
  <si>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</si>
  <si>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</si>
  <si>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</si>
  <si>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</si>
  <si>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</si>
  <si>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</si>
  <si>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</si>
  <si>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</si>
  <si>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</si>
  <si>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</si>
  <si>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</si>
  <si>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</si>
  <si>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</si>
  <si>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</si>
  <si>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</si>
  <si>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</si>
  <si>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</si>
  <si>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</si>
  <si>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</si>
  <si>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</si>
  <si>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</si>
  <si>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</si>
  <si>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</si>
  <si>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</si>
  <si>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</si>
  <si>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</si>
  <si>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</si>
  <si>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</si>
  <si>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</si>
  <si>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</si>
  <si>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</si>
  <si>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</si>
  <si>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</si>
  <si>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</si>
  <si>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</si>
  <si>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</si>
  <si>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</si>
  <si>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</si>
  <si>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</si>
  <si>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</si>
  <si>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</si>
  <si>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</si>
  <si>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</si>
  <si>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</si>
  <si>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</si>
  <si>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</si>
  <si>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</si>
  <si>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</si>
  <si>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</si>
  <si>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</si>
  <si>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</si>
  <si>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</si>
  <si>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</si>
  <si>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</si>
  <si>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</si>
  <si>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</si>
  <si>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</si>
  <si>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</si>
  <si>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</si>
  <si>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</si>
  <si>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</si>
  <si>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</si>
  <si>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</si>
  <si>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</si>
  <si>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</si>
  <si>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</si>
  <si>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</si>
  <si>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</si>
  <si>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</si>
  <si>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</si>
  <si>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</si>
  <si>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</si>
  <si>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</si>
  <si>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</si>
  <si>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</si>
  <si>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</si>
  <si>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</si>
  <si>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</si>
  <si>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</si>
  <si>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</si>
  <si>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</si>
  <si>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</si>
  <si>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</si>
  <si>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</si>
  <si>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</si>
  <si>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</si>
  <si>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</si>
  <si>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</si>
  <si>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</si>
  <si>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</si>
  <si>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</si>
  <si>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</si>
  <si>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</si>
  <si>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</si>
  <si>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</si>
  <si>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</si>
  <si>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</si>
  <si>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</si>
  <si>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</si>
  <si>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</si>
  <si>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</si>
  <si>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</si>
  <si>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</si>
  <si>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</si>
  <si>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</si>
  <si>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</si>
  <si>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</si>
  <si>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</si>
  <si>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</si>
  <si>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</si>
  <si>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</si>
  <si>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</si>
  <si>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</si>
  <si>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</si>
  <si>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</si>
  <si>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</si>
  <si>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</si>
  <si>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</si>
  <si>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</si>
  <si>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</si>
  <si>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</si>
  <si>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</si>
  <si>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</si>
  <si>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</si>
  <si>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</si>
  <si>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</si>
  <si>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</si>
  <si>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</si>
  <si>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</si>
  <si>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</si>
  <si>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</si>
  <si>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</si>
  <si>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</si>
  <si>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</si>
  <si>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</si>
  <si>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</si>
  <si>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</si>
  <si>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</si>
  <si>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</si>
  <si>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</si>
  <si>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</si>
  <si>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</si>
  <si>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</si>
  <si>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</si>
  <si>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</si>
  <si>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</si>
  <si>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</si>
  <si>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</si>
  <si>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</si>
  <si>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</si>
  <si>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</si>
  <si>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</si>
  <si>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</si>
  <si>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</si>
  <si>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</si>
  <si>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</si>
  <si>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</si>
  <si>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</si>
  <si>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</si>
  <si>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</si>
  <si>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</si>
  <si>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</si>
  <si>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</si>
  <si>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</si>
  <si>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</si>
  <si>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</si>
  <si>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</si>
  <si>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</si>
  <si>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</si>
  <si>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</si>
  <si>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</si>
  <si>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</si>
  <si>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</si>
  <si>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</si>
  <si>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</si>
  <si>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</si>
  <si>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</si>
  <si>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</si>
  <si>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</si>
  <si>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</si>
  <si>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</si>
  <si>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</si>
  <si>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</si>
  <si>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</si>
  <si>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</si>
  <si>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</si>
  <si>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</si>
  <si>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</si>
  <si>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</si>
  <si>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</si>
  <si>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</si>
  <si>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</si>
  <si>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</si>
  <si>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</si>
  <si>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</si>
  <si>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</si>
  <si>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</si>
  <si>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</si>
  <si>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</si>
  <si>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</si>
  <si>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</si>
  <si>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</si>
  <si>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</si>
  <si>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</si>
  <si>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</si>
  <si>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</si>
  <si>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</si>
  <si>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</si>
  <si>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</si>
  <si>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</si>
  <si>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</si>
  <si>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</si>
  <si>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</si>
  <si>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</si>
  <si>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</si>
  <si>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</si>
  <si>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</si>
  <si>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</si>
  <si>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</si>
  <si>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</si>
  <si>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</si>
  <si>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</si>
  <si>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</si>
  <si>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</si>
  <si>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</si>
  <si>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</si>
  <si>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</si>
  <si>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</si>
  <si>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</si>
  <si>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</si>
  <si>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</si>
  <si>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</si>
  <si>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</si>
  <si>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</si>
  <si>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</si>
  <si>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</si>
  <si>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</si>
  <si>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</si>
  <si>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</si>
  <si>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</si>
  <si>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</si>
  <si>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</si>
  <si>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</si>
  <si>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</si>
  <si>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</si>
  <si>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</si>
  <si>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</si>
  <si>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</si>
  <si>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</si>
  <si>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</si>
  <si>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</si>
  <si>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</si>
  <si>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</si>
  <si>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</si>
  <si>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</si>
  <si>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</si>
  <si>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</si>
  <si>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</si>
  <si>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</si>
  <si>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</si>
  <si>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</si>
  <si>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</si>
  <si>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</si>
  <si>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</si>
  <si>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</si>
  <si>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</si>
  <si>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</si>
  <si>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</si>
  <si>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</si>
  <si>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</si>
  <si>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</si>
  <si>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</si>
  <si>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</si>
  <si>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</si>
  <si>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</si>
  <si>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</si>
  <si>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</si>
  <si>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</si>
  <si>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</si>
  <si>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</si>
  <si>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</si>
  <si>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</si>
  <si>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</si>
  <si>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</si>
  <si>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</si>
  <si>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</si>
  <si>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</si>
  <si>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</si>
  <si>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</si>
  <si>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</si>
  <si>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</si>
  <si>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</si>
  <si>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</si>
  <si>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</si>
  <si>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</si>
  <si>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</si>
  <si>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</si>
  <si>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</si>
  <si>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</si>
  <si>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</si>
  <si>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</si>
  <si>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</si>
  <si>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</si>
  <si>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</si>
  <si>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</si>
  <si>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</si>
  <si>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</si>
  <si>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</si>
  <si>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</si>
  <si>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</si>
  <si>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</si>
  <si>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</si>
  <si>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</si>
  <si>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</si>
  <si>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</si>
  <si>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</si>
  <si>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</si>
  <si>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</si>
  <si>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</si>
  <si>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</si>
  <si>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</si>
  <si>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</si>
  <si>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</si>
  <si>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</si>
  <si>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</si>
  <si>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</si>
  <si>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</si>
  <si>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</si>
  <si>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</si>
  <si>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</si>
  <si>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</si>
  <si>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</si>
  <si>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</si>
  <si>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</si>
  <si>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</si>
  <si>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</si>
  <si>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</si>
  <si>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</si>
  <si>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</si>
  <si>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</si>
  <si>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</si>
  <si>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</si>
  <si>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</si>
  <si>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</si>
  <si>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</si>
  <si>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</si>
  <si>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</si>
  <si>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</si>
  <si>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</si>
  <si>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</si>
  <si>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</si>
  <si>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</si>
  <si>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</si>
  <si>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</si>
  <si>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</si>
  <si>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</si>
  <si>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</si>
  <si>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</si>
  <si>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</si>
  <si>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</si>
  <si>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</si>
  <si>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</si>
  <si>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</si>
  <si>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</si>
  <si>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</si>
  <si>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</si>
  <si>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</si>
  <si>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</si>
  <si>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</si>
  <si>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</si>
  <si>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</si>
  <si>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</si>
  <si>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</si>
  <si>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</si>
  <si>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</si>
  <si>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</si>
  <si>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</si>
  <si>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</si>
  <si>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</si>
  <si>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</si>
  <si>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</si>
  <si>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</si>
  <si>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</si>
  <si>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</si>
  <si>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</si>
  <si>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</si>
  <si>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</si>
  <si>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</si>
  <si>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</si>
  <si>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</si>
  <si>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</si>
  <si>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</si>
  <si>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</si>
  <si>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</si>
  <si>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</si>
  <si>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</si>
  <si>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</si>
  <si>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</si>
  <si>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</si>
  <si>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</si>
  <si>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</si>
  <si>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</si>
  <si>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</si>
  <si>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</si>
  <si>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</si>
  <si>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</si>
  <si>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</si>
  <si>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</si>
  <si>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</si>
  <si>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</si>
  <si>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</si>
  <si>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</si>
  <si>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</si>
  <si>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</si>
  <si>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</si>
  <si>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</si>
  <si>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</si>
  <si>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</si>
  <si>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</si>
  <si>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</si>
  <si>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</si>
  <si>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</si>
  <si>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</si>
  <si>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</si>
  <si>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</si>
  <si>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</si>
  <si>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</si>
  <si>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</si>
  <si>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</si>
  <si>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</si>
  <si>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</si>
  <si>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</si>
  <si>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</si>
  <si>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</si>
  <si>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</si>
  <si>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</si>
  <si>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</si>
  <si>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</si>
  <si>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</si>
  <si>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</si>
  <si>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</si>
  <si>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</si>
  <si>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</si>
  <si>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</si>
  <si>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</si>
  <si>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</si>
  <si>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</si>
  <si>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</si>
  <si>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</si>
  <si>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</si>
  <si>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</si>
  <si>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</si>
  <si>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</si>
  <si>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</si>
  <si>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</si>
  <si>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</si>
  <si>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</si>
  <si>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</si>
  <si>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</si>
  <si>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</si>
  <si>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</si>
  <si>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</si>
  <si>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</si>
  <si>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</si>
  <si>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</si>
  <si>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</si>
  <si>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</si>
  <si>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</si>
  <si>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</si>
  <si>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</si>
  <si>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</si>
  <si>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</si>
  <si>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</si>
  <si>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</si>
  <si>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</si>
  <si>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</si>
  <si>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</si>
  <si>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</si>
  <si>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</si>
  <si>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</si>
  <si>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</si>
  <si>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</si>
  <si>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</si>
  <si>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</si>
  <si>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</si>
  <si>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</si>
  <si>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</si>
  <si>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</si>
  <si>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</si>
  <si>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</si>
  <si>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</si>
  <si>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</si>
  <si>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</si>
  <si>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</si>
  <si>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</si>
  <si>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</si>
  <si>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</si>
  <si>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</si>
  <si>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</si>
  <si>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</si>
  <si>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</si>
  <si>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</si>
  <si>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</si>
  <si>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</si>
  <si>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</si>
  <si>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</si>
  <si>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</si>
  <si>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</si>
  <si>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</si>
  <si>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</si>
  <si>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</si>
  <si>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</si>
  <si>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</si>
  <si>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</si>
  <si>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</si>
  <si>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</si>
  <si>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</si>
  <si>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</si>
  <si>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</si>
  <si>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</si>
  <si>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</si>
  <si>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</si>
  <si>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</si>
  <si>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</si>
  <si>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</si>
  <si>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</si>
  <si>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</si>
  <si>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</si>
  <si>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</si>
  <si>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</si>
  <si>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</si>
  <si>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</si>
  <si>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</si>
  <si>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</si>
  <si>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</si>
  <si>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</si>
  <si>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</si>
  <si>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</si>
  <si>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</si>
  <si>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</si>
  <si>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</si>
  <si>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</si>
  <si>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</si>
  <si>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</si>
  <si>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</si>
  <si>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</si>
  <si>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</si>
  <si>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</si>
  <si>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</si>
  <si>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</si>
  <si>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</si>
  <si>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</si>
  <si>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</si>
  <si>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</si>
  <si>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</si>
  <si>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</si>
  <si>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</si>
  <si>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</si>
  <si>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</si>
  <si>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</si>
  <si>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</si>
  <si>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</si>
  <si>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</si>
  <si>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</si>
  <si>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</si>
  <si>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</si>
  <si>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</si>
  <si>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</si>
  <si>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</si>
  <si>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</si>
  <si>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</si>
  <si>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</si>
  <si>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</si>
  <si>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</si>
  <si>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</si>
  <si>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</si>
  <si>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</si>
  <si>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</si>
  <si>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</si>
  <si>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</si>
  <si>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</si>
  <si>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</si>
  <si>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</si>
  <si>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</si>
  <si>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</si>
  <si>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</si>
  <si>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</si>
  <si>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</si>
  <si>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</si>
  <si>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</si>
  <si>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</si>
  <si>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</si>
  <si>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</si>
  <si>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</si>
  <si>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</si>
  <si>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</si>
  <si>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</si>
  <si>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</si>
  <si>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</si>
  <si>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</si>
  <si>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</si>
  <si>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</si>
  <si>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</si>
  <si>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</si>
  <si>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</si>
  <si>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</si>
  <si>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</si>
  <si>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</si>
  <si>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</si>
  <si>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</si>
  <si>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</si>
  <si>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</si>
  <si>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</si>
  <si>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</si>
  <si>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</si>
  <si>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</si>
  <si>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</si>
  <si>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</si>
  <si>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</si>
  <si>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</si>
  <si>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</si>
  <si>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</si>
  <si>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</si>
  <si>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</si>
  <si>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</si>
  <si>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</si>
  <si>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</si>
  <si>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</si>
  <si>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</si>
  <si>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</si>
  <si>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</si>
  <si>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</si>
  <si>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</si>
  <si>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</si>
  <si>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</si>
  <si>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</si>
  <si>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</si>
  <si>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</si>
  <si>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</si>
  <si>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</si>
  <si>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</si>
  <si>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</si>
  <si>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</si>
  <si>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</si>
  <si>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</si>
  <si>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</si>
  <si>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</si>
  <si>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</si>
  <si>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</si>
  <si>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</si>
  <si>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</si>
  <si>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</si>
  <si>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</si>
  <si>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</si>
  <si>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</si>
  <si>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</si>
  <si>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</si>
  <si>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</si>
  <si>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</si>
  <si>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</si>
  <si>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</si>
  <si>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</si>
  <si>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</si>
  <si>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</si>
  <si>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</si>
  <si>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</si>
  <si>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</si>
  <si>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</si>
  <si>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</si>
  <si>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</si>
  <si>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</si>
  <si>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</si>
  <si>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</si>
  <si>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</si>
  <si>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</si>
  <si>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</si>
  <si>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</si>
  <si>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</si>
  <si>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</si>
  <si>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</si>
  <si>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</si>
  <si>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</si>
  <si>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</si>
  <si>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</si>
  <si>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</si>
  <si>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</si>
  <si>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</si>
  <si>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</si>
  <si>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</si>
  <si>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</si>
  <si>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</si>
  <si>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</si>
  <si>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</si>
  <si>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</si>
  <si>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</si>
  <si>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</si>
  <si>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</si>
  <si>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</si>
  <si>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</si>
  <si>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</si>
  <si>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</si>
  <si>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</si>
  <si>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</si>
  <si>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</si>
  <si>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</si>
  <si>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</si>
  <si>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</si>
  <si>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</si>
  <si>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</si>
  <si>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</si>
  <si>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</si>
  <si>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</si>
  <si>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</si>
  <si>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</si>
  <si>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</si>
  <si>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</si>
  <si>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</si>
  <si>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</si>
  <si>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</si>
  <si>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</si>
  <si>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</si>
  <si>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</si>
  <si>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</si>
  <si>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</si>
  <si>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</si>
  <si>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</si>
  <si>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</si>
  <si>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</si>
  <si>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</si>
  <si>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</si>
  <si>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</si>
  <si>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</si>
  <si>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</si>
  <si>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</si>
  <si>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</si>
  <si>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</si>
  <si>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</si>
  <si>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</si>
  <si>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</si>
  <si>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</si>
  <si>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</si>
  <si>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</si>
  <si>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</si>
  <si>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</si>
  <si>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</si>
  <si>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</si>
  <si>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</si>
  <si>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</si>
  <si>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</si>
  <si>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</si>
  <si>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</si>
  <si>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</si>
  <si>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</si>
  <si>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</si>
  <si>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</si>
  <si>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</si>
  <si>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</si>
  <si>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</si>
  <si>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</si>
  <si>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</si>
  <si>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</si>
  <si>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</si>
  <si>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</si>
  <si>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</si>
  <si>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</si>
  <si>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</si>
  <si>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</si>
  <si>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</si>
  <si>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</si>
  <si>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</si>
  <si>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</si>
  <si>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</si>
  <si>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</si>
  <si>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</si>
  <si>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</si>
  <si>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</si>
  <si>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</si>
  <si>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</si>
  <si>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</si>
  <si>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</si>
  <si>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</si>
  <si>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</si>
  <si>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</si>
  <si>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</si>
  <si>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</si>
  <si>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</si>
  <si>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</si>
  <si>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</si>
  <si>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</si>
  <si>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</si>
  <si>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</si>
  <si>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</si>
  <si>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</si>
  <si>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</si>
  <si>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</si>
  <si>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</si>
  <si>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</si>
  <si>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</si>
  <si>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</si>
  <si>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</si>
  <si>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</si>
  <si>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</si>
  <si>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</si>
  <si>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</si>
  <si>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</si>
  <si>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</si>
  <si>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</si>
  <si>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</si>
  <si>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</si>
  <si>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</si>
  <si>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</si>
  <si>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</si>
  <si>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</si>
  <si>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</si>
  <si>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</si>
  <si>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</si>
  <si>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</si>
  <si>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</si>
  <si>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</si>
  <si>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</si>
  <si>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</si>
  <si>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</si>
  <si>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</si>
  <si>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</si>
  <si>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</si>
  <si>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</si>
  <si>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</si>
  <si>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</si>
  <si>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</si>
  <si>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</si>
  <si>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</si>
  <si>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</si>
  <si>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</si>
  <si>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</si>
  <si>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</si>
  <si>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</si>
  <si>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</si>
  <si>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</si>
  <si>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</si>
  <si>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</si>
  <si>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</si>
  <si>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</si>
  <si>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</si>
  <si>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</si>
  <si>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</si>
  <si>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</si>
  <si>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</si>
  <si>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</si>
  <si>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</si>
  <si>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</si>
  <si>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</si>
  <si>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</si>
  <si>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</si>
  <si>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</si>
  <si>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</si>
  <si>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</si>
  <si>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</si>
  <si>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</si>
  <si>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</si>
  <si>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</si>
  <si>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</si>
  <si>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</si>
  <si>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</si>
  <si>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</si>
  <si>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</si>
  <si>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</si>
  <si>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</si>
  <si>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</si>
  <si>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</si>
  <si>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</si>
  <si>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</si>
  <si>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</si>
  <si>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</si>
  <si>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</si>
  <si>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</si>
  <si>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</si>
  <si>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</si>
  <si>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</si>
  <si>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</si>
  <si>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</si>
  <si>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</si>
  <si>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</si>
  <si>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</si>
  <si>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</si>
  <si>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</si>
  <si>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</si>
  <si>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</si>
  <si>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</si>
  <si>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</si>
  <si>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</si>
  <si>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</si>
  <si>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</si>
  <si>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</si>
  <si>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</si>
  <si>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</si>
  <si>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</si>
  <si>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</si>
  <si>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</si>
  <si>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</si>
  <si>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</si>
  <si>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</si>
  <si>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</si>
  <si>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</si>
  <si>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</si>
  <si>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</si>
  <si>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</si>
  <si>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</si>
  <si>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</si>
  <si>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</si>
  <si>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</si>
  <si>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</si>
  <si>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</si>
  <si>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</si>
  <si>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</si>
  <si>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</si>
  <si>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</si>
  <si>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</si>
  <si>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</si>
  <si>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</si>
  <si>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</si>
  <si>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</si>
  <si>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</si>
  <si>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</si>
  <si>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</si>
  <si>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</si>
  <si>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</si>
  <si>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</si>
  <si>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</si>
  <si>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</si>
  <si>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</si>
  <si>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</si>
  <si>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</si>
  <si>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</si>
  <si>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</si>
  <si>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</si>
  <si>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</si>
  <si>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</si>
  <si>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</si>
  <si>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</si>
  <si>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</si>
  <si>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</si>
  <si>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</si>
  <si>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</si>
  <si>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</si>
  <si>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</si>
  <si>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</si>
  <si>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</si>
  <si>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</si>
  <si>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</si>
  <si>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</si>
  <si>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</si>
  <si>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</si>
  <si>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</si>
  <si>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</si>
  <si>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</si>
  <si>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</si>
  <si>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</si>
  <si>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</si>
  <si>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</si>
  <si>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</si>
  <si>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</si>
  <si>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</si>
  <si>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</si>
  <si>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</si>
  <si>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</si>
  <si>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</si>
  <si>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</si>
  <si>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</si>
  <si>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</si>
  <si>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</si>
  <si>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</si>
  <si>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</si>
  <si>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</si>
  <si>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</si>
  <si>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</si>
  <si>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</si>
  <si>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</si>
  <si>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</si>
  <si>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</si>
  <si>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</si>
  <si>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</si>
  <si>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</si>
  <si>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</si>
  <si>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</si>
  <si>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</si>
  <si>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</si>
  <si>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</si>
  <si>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</si>
  <si>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</si>
  <si>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</si>
  <si>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</si>
  <si>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</si>
  <si>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</si>
  <si>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</si>
  <si>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</si>
  <si>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</si>
  <si>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</si>
  <si>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</si>
  <si>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</si>
  <si>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</si>
  <si>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</si>
  <si>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</si>
  <si>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</si>
  <si>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</si>
  <si>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</si>
  <si>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</si>
  <si>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</si>
  <si>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</si>
  <si>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</si>
  <si>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</si>
  <si>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</si>
  <si>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</si>
  <si>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</si>
  <si>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</si>
  <si>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</si>
  <si>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</si>
  <si>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</si>
  <si>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</si>
  <si>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</si>
  <si>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</si>
  <si>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</si>
  <si>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</si>
  <si>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</si>
  <si>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</si>
  <si>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</si>
  <si>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</si>
  <si>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</si>
  <si>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</si>
  <si>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</si>
  <si>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</si>
  <si>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</si>
  <si>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</si>
  <si>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</si>
  <si>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</si>
  <si>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</si>
  <si>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</si>
  <si>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</si>
  <si>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</si>
  <si>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</si>
  <si>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</si>
  <si>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</si>
  <si>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</si>
  <si>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</si>
  <si>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</si>
  <si>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</si>
  <si>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</si>
  <si>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</si>
  <si>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</si>
  <si>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</si>
  <si>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</si>
  <si>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</si>
  <si>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</si>
  <si>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</si>
  <si>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</si>
  <si>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</si>
  <si>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</si>
  <si>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</si>
  <si>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</si>
  <si>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</si>
  <si>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</si>
  <si>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</si>
  <si>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</si>
  <si>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</si>
  <si>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</si>
  <si>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</si>
  <si>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</si>
  <si>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</si>
  <si>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</si>
  <si>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</si>
  <si>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</si>
  <si>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</si>
  <si>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</si>
  <si>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</si>
  <si>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</si>
  <si>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</si>
  <si>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</si>
  <si>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</si>
  <si>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</si>
  <si>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</si>
  <si>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</si>
  <si>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</si>
  <si>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</si>
  <si>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</si>
  <si>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</si>
  <si>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</si>
  <si>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</si>
  <si>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</si>
  <si>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</si>
  <si>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</si>
  <si>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</si>
  <si>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</si>
  <si>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</si>
  <si>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</si>
  <si>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</si>
  <si>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</si>
  <si>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</si>
  <si>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</si>
  <si>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</si>
  <si>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</si>
  <si>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</si>
  <si>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</si>
  <si>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</si>
  <si>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</si>
  <si>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</si>
  <si>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</si>
  <si>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</si>
  <si>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</si>
  <si>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</si>
  <si>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</si>
  <si>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</si>
  <si>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</si>
  <si>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</si>
  <si>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</si>
  <si>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</si>
  <si>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</si>
  <si>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</si>
  <si>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</si>
  <si>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</si>
  <si>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</si>
  <si>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</si>
  <si>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</si>
  <si>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</si>
  <si>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</si>
  <si>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</si>
  <si>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</si>
  <si>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</si>
  <si>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</si>
  <si>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</si>
  <si>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</si>
  <si>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</si>
  <si>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</si>
  <si>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</si>
  <si>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</si>
  <si>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</si>
  <si>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</si>
  <si>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</si>
  <si>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</si>
  <si>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</si>
  <si>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</si>
  <si>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</si>
  <si>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</si>
  <si>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</si>
  <si>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</si>
  <si>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</si>
  <si>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</si>
  <si>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</si>
  <si>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</si>
  <si>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</si>
  <si>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</si>
  <si>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</si>
  <si>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</si>
  <si>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</si>
  <si>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</si>
  <si>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</si>
  <si>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</si>
  <si>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</si>
  <si>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</si>
  <si>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</si>
  <si>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</si>
  <si>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</si>
  <si>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</si>
  <si>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</si>
  <si>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</si>
  <si>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</si>
  <si>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</si>
  <si>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</si>
  <si>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</si>
  <si>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</si>
  <si>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</si>
  <si>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</si>
  <si>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</si>
  <si>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</si>
  <si>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</si>
  <si>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</si>
  <si>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</si>
  <si>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</si>
  <si>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</si>
  <si>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</si>
  <si>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</si>
  <si>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</si>
  <si>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</si>
  <si>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</si>
  <si>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</si>
  <si>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</si>
  <si>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</si>
  <si>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</si>
  <si>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</si>
  <si>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</si>
  <si>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</si>
  <si>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</si>
  <si>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</si>
  <si>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</si>
  <si>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</si>
  <si>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</si>
  <si>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</si>
  <si>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</si>
  <si>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</si>
  <si>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</si>
  <si>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</si>
  <si>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</si>
  <si>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</si>
  <si>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</si>
  <si>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</si>
  <si>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</si>
  <si>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</si>
  <si>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</si>
  <si>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</si>
  <si>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</si>
  <si>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</si>
  <si>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</si>
  <si>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</si>
  <si>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</si>
  <si>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</si>
  <si>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</si>
  <si>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</si>
  <si>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</si>
  <si>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</si>
  <si>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</si>
  <si>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</si>
  <si>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</si>
  <si>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</si>
  <si>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</si>
  <si>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</si>
  <si>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</si>
  <si>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</si>
  <si>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</si>
  <si>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</si>
  <si>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</si>
  <si>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</si>
  <si>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</si>
  <si>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</si>
  <si>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</si>
  <si>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</si>
  <si>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</si>
  <si>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</si>
  <si>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</si>
  <si>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</si>
  <si>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</si>
  <si>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</si>
  <si>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</si>
  <si>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</si>
  <si>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</si>
  <si>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</si>
  <si>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</si>
  <si>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</si>
  <si>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</si>
  <si>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</si>
  <si>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</si>
  <si>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</si>
  <si>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</si>
  <si>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</si>
  <si>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</si>
  <si>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</si>
  <si>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</si>
  <si>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</si>
  <si>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</si>
  <si>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</si>
  <si>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</si>
  <si>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</si>
  <si>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</si>
  <si>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</si>
  <si>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</si>
  <si>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</si>
  <si>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</si>
  <si>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</si>
  <si>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</si>
  <si>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</si>
  <si>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</si>
  <si>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</si>
  <si>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</si>
  <si>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</si>
  <si>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</si>
  <si>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</si>
  <si>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</si>
  <si>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</si>
  <si>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</si>
  <si>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</si>
  <si>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</si>
  <si>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</si>
  <si>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</si>
  <si>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</si>
  <si>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</si>
  <si>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</si>
  <si>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</si>
  <si>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</si>
  <si>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</si>
  <si>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</si>
  <si>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</si>
  <si>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</si>
  <si>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</si>
  <si>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</si>
  <si>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</si>
  <si>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</si>
  <si>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</si>
  <si>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</si>
  <si>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</si>
  <si>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</si>
  <si>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</si>
  <si>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</si>
  <si>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</si>
  <si>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</si>
  <si>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</si>
  <si>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</si>
  <si>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</si>
  <si>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</si>
  <si>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</si>
  <si>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</si>
  <si>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</si>
  <si>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</si>
  <si>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</si>
  <si>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</si>
  <si>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</si>
  <si>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</si>
  <si>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</si>
  <si>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</si>
  <si>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</si>
  <si>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</si>
  <si>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</si>
  <si>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</si>
  <si>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</si>
  <si>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</si>
  <si>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</si>
  <si>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</si>
  <si>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</si>
  <si>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</si>
  <si>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</si>
  <si>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</si>
  <si>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</si>
  <si>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</si>
  <si>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</si>
  <si>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</si>
  <si>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</si>
  <si>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</si>
  <si>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</si>
  <si>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</si>
  <si>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</si>
  <si>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</si>
  <si>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</si>
  <si>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</si>
  <si>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</si>
  <si>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</si>
  <si>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</si>
  <si>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</si>
  <si>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</si>
  <si>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</si>
  <si>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</si>
  <si>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</si>
  <si>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</si>
  <si>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</si>
  <si>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</si>
  <si>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</si>
  <si>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</si>
  <si>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</si>
  <si>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</si>
  <si>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</si>
  <si>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</si>
  <si>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</si>
  <si>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</si>
  <si>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</si>
  <si>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</si>
  <si>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</si>
  <si>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</si>
  <si>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</si>
  <si>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</si>
  <si>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</si>
  <si>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</si>
  <si>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</si>
  <si>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</si>
  <si>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</si>
  <si>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</si>
  <si>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</si>
  <si>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</si>
  <si>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</si>
  <si>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</si>
  <si>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</si>
  <si>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</si>
  <si>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</si>
  <si>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</si>
  <si>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</si>
  <si>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</si>
  <si>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</si>
  <si>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</si>
  <si>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</si>
  <si>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</si>
  <si>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</si>
  <si>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</si>
  <si>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</si>
  <si>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</si>
  <si>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</si>
  <si>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</si>
  <si>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</si>
  <si>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</si>
  <si>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</si>
  <si>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</si>
  <si>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</si>
  <si>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</si>
  <si>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</si>
  <si>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</si>
  <si>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</si>
  <si>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</si>
  <si>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</si>
  <si>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</si>
  <si>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</si>
  <si>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</si>
  <si>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</si>
  <si>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</si>
  <si>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</si>
  <si>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</si>
  <si>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</si>
  <si>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</si>
  <si>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</si>
  <si>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</si>
  <si>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</si>
  <si>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</si>
  <si>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</si>
  <si>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</si>
  <si>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</si>
  <si>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</si>
  <si>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</si>
  <si>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</si>
  <si>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</si>
  <si>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</si>
  <si>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</si>
  <si>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</si>
  <si>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</si>
  <si>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</si>
  <si>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</si>
  <si>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</si>
  <si>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</si>
  <si>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</si>
  <si>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</si>
  <si>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</si>
  <si>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</si>
  <si>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</si>
  <si>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</si>
  <si>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</si>
  <si>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</si>
  <si>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</si>
  <si>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</si>
  <si>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</si>
  <si>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</si>
  <si>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</si>
  <si>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</si>
  <si>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</si>
  <si>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</si>
  <si>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</si>
  <si>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</si>
  <si>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</si>
  <si>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</si>
  <si>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</si>
  <si>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</si>
  <si>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</si>
  <si>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</si>
  <si>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</si>
  <si>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</si>
  <si>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</si>
  <si>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</si>
  <si>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</si>
  <si>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</si>
  <si>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</si>
  <si>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</si>
  <si>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</si>
  <si>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</si>
  <si>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</si>
  <si>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</si>
  <si>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</si>
  <si>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</si>
  <si>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</si>
  <si>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</si>
  <si>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</si>
  <si>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</si>
  <si>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</si>
  <si>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</si>
  <si>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</si>
  <si>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</si>
  <si>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</si>
  <si>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</si>
  <si>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</si>
  <si>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</si>
  <si>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</si>
  <si>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</si>
  <si>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</si>
  <si>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</si>
  <si>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</si>
  <si>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</si>
  <si>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</si>
  <si>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</si>
  <si>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</si>
  <si>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</si>
  <si>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</si>
  <si>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</si>
  <si>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</si>
  <si>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</si>
  <si>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</si>
  <si>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</si>
  <si>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</si>
  <si>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</si>
  <si>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</si>
  <si>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</si>
  <si>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</si>
  <si>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</si>
  <si>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</si>
  <si>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</si>
  <si>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</si>
  <si>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</si>
  <si>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</si>
  <si>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</si>
  <si>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</si>
  <si>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</si>
  <si>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</si>
  <si>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</si>
  <si>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</si>
  <si>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</si>
  <si>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</si>
  <si>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</si>
  <si>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</si>
  <si>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</si>
  <si>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</si>
  <si>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</si>
  <si>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</si>
  <si>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</si>
  <si>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</si>
  <si>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</si>
  <si>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</si>
  <si>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</si>
  <si>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</si>
  <si>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</si>
  <si>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</si>
  <si>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</si>
  <si>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</si>
  <si>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</si>
  <si>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</si>
  <si>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</si>
  <si>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</si>
  <si>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</si>
  <si>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</si>
  <si>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</si>
  <si>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</si>
  <si>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</si>
  <si>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</si>
  <si>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</si>
  <si>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</si>
  <si>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</si>
  <si>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</si>
  <si>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</si>
  <si>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</si>
  <si>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</si>
  <si>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</si>
  <si>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</si>
  <si>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</si>
  <si>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</si>
  <si>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</si>
  <si>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</si>
  <si>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</si>
  <si>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</si>
  <si>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</si>
  <si>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</si>
  <si>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</si>
  <si>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</si>
  <si>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</si>
  <si>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</si>
  <si>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</si>
  <si>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</si>
  <si>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</si>
  <si>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</si>
  <si>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</si>
  <si>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</si>
  <si>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</si>
  <si>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</si>
  <si>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</si>
  <si>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</si>
  <si>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</si>
  <si>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</si>
  <si>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</si>
  <si>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</si>
  <si>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</si>
  <si>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</si>
  <si>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</si>
  <si>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</si>
  <si>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</si>
  <si>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</si>
  <si>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</si>
  <si>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</si>
  <si>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</si>
  <si>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</si>
  <si>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</si>
  <si>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</si>
  <si>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</si>
  <si>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</si>
  <si>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</si>
  <si>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</si>
  <si>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</si>
  <si>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</si>
  <si>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</si>
  <si>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</si>
  <si>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</si>
  <si>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</si>
  <si>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</si>
  <si>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</si>
  <si>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</si>
  <si>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</si>
  <si>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</si>
  <si>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</si>
  <si>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</si>
  <si>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</si>
  <si>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</si>
  <si>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</si>
  <si>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</si>
  <si>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</si>
  <si>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</si>
  <si>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</si>
  <si>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</si>
  <si>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</si>
  <si>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</si>
  <si>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</si>
  <si>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</si>
  <si>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</si>
  <si>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</si>
  <si>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</si>
  <si>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</si>
  <si>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</si>
  <si>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</si>
  <si>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</si>
  <si>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</si>
  <si>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</si>
  <si>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</si>
  <si>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</si>
  <si>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</si>
  <si>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</si>
  <si>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</si>
  <si>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</si>
  <si>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</si>
  <si>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</si>
  <si>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</si>
  <si>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</si>
  <si>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</si>
  <si>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</si>
  <si>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</si>
  <si>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</si>
  <si>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</si>
  <si>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</si>
  <si>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</si>
  <si>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</si>
  <si>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</si>
  <si>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</si>
  <si>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</si>
  <si>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</si>
  <si>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</si>
  <si>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</si>
  <si>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</si>
  <si>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</si>
  <si>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</si>
  <si>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</si>
  <si>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</si>
  <si>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</si>
  <si>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</si>
  <si>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</si>
  <si>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</si>
  <si>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</si>
  <si>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</si>
  <si>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</si>
  <si>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</si>
  <si>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</si>
  <si>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</si>
  <si>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</si>
  <si>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</si>
  <si>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</si>
  <si>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</si>
  <si>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</si>
  <si>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</si>
  <si>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</si>
  <si>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</si>
  <si>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</si>
  <si>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</si>
  <si>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</si>
  <si>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</si>
  <si>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</si>
  <si>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</si>
  <si>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</si>
  <si>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</si>
  <si>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</si>
  <si>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</si>
  <si>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</si>
  <si>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</si>
  <si>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</si>
  <si>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</si>
  <si>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</si>
  <si>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</si>
  <si>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</si>
  <si>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</si>
  <si>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</si>
  <si>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</si>
  <si>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</si>
  <si>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</si>
  <si>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</si>
  <si>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</si>
  <si>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</si>
  <si>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</si>
  <si>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</si>
  <si>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</si>
  <si>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</si>
  <si>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</si>
  <si>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</si>
  <si>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</si>
  <si>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</si>
  <si>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</si>
  <si>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</si>
  <si>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</si>
  <si>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</si>
  <si>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</si>
  <si>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</si>
  <si>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</si>
  <si>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</si>
  <si>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</si>
  <si>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</si>
  <si>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</si>
  <si>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</si>
  <si>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</si>
  <si>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</si>
  <si>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</si>
  <si>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</si>
  <si>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</si>
  <si>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</si>
  <si>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</si>
  <si>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</si>
  <si>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</si>
  <si>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</si>
  <si>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</si>
  <si>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</si>
  <si>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</si>
  <si>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</si>
  <si>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</si>
  <si>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</si>
  <si>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</si>
  <si>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</si>
  <si>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</si>
  <si>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</si>
  <si>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</si>
  <si>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</si>
  <si>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</si>
  <si>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</si>
  <si>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</si>
  <si>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</si>
  <si>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</si>
  <si>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</si>
  <si>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</si>
  <si>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</si>
  <si>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</si>
  <si>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</si>
  <si>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</si>
  <si>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</si>
  <si>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</si>
  <si>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</si>
  <si>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</si>
  <si>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</si>
  <si>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</si>
  <si>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</si>
  <si>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</si>
  <si>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</si>
  <si>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</si>
  <si>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</si>
  <si>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</si>
  <si>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</si>
  <si>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</si>
  <si>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</si>
  <si>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</si>
  <si>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</si>
  <si>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</si>
  <si>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</si>
  <si>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</si>
  <si>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</si>
  <si>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</si>
  <si>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</si>
  <si>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</si>
  <si>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</si>
  <si>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</si>
  <si>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</si>
  <si>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</si>
  <si>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</si>
  <si>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</si>
  <si>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</si>
  <si>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</si>
  <si>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</si>
  <si>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</si>
  <si>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</si>
  <si>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</si>
  <si>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</si>
  <si>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</si>
  <si>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</si>
  <si>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</si>
  <si>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</si>
  <si>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</si>
  <si>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</si>
  <si>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</si>
  <si>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</si>
  <si>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</si>
  <si>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</si>
  <si>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</si>
  <si>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</si>
  <si>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</si>
  <si>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</si>
  <si>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</si>
  <si>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</si>
  <si>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</si>
  <si>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</si>
  <si>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</si>
  <si>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</si>
  <si>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</si>
  <si>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</si>
  <si>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</si>
  <si>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</si>
  <si>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</si>
  <si>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</si>
  <si>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</si>
  <si>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</si>
  <si>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</si>
  <si>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</si>
  <si>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</si>
  <si>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</si>
  <si>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</si>
  <si>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</si>
  <si>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</si>
  <si>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</si>
  <si>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</si>
  <si>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</si>
  <si>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</si>
  <si>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</si>
  <si>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</si>
  <si>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</si>
  <si>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</si>
  <si>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</si>
  <si>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</si>
  <si>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</si>
  <si>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</si>
  <si>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</si>
  <si>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</si>
  <si>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</si>
  <si>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</si>
  <si>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</si>
  <si>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</si>
  <si>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</si>
  <si>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</si>
  <si>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</si>
  <si>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</si>
  <si>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</si>
  <si>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</si>
  <si>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</si>
  <si>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</si>
  <si>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</si>
  <si>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</si>
  <si>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</si>
  <si>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</si>
  <si>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</si>
  <si>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</si>
  <si>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</si>
  <si>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</si>
  <si>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</si>
  <si>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</si>
  <si>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</si>
  <si>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</si>
  <si>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</si>
  <si>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</si>
  <si>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</si>
  <si>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</si>
  <si>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</si>
  <si>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</si>
  <si>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</si>
  <si>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</si>
  <si>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</si>
  <si>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</si>
  <si>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</si>
  <si>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</si>
  <si>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</si>
  <si>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</si>
  <si>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</si>
  <si>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</si>
  <si>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</si>
  <si>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</si>
  <si>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</si>
  <si>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</si>
  <si>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</si>
  <si>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</si>
  <si>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</si>
  <si>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</si>
  <si>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</si>
  <si>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</si>
  <si>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</si>
  <si>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</si>
  <si>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</si>
  <si>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</si>
  <si>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</si>
  <si>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</si>
  <si>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</si>
  <si>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</si>
  <si>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</si>
  <si>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</si>
  <si>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</si>
  <si>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</si>
  <si>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</si>
  <si>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</si>
  <si>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</si>
  <si>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</si>
  <si>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</si>
  <si>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</si>
  <si>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</si>
  <si>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</si>
  <si>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</si>
  <si>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</si>
  <si>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</si>
  <si>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</si>
  <si>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</si>
  <si>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</si>
  <si>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</si>
  <si>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</si>
  <si>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</si>
  <si>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</si>
  <si>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</si>
  <si>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</si>
  <si>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</si>
  <si>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</si>
  <si>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</si>
  <si>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</si>
  <si>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</si>
  <si>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</si>
  <si>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</si>
  <si>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</si>
  <si>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</si>
  <si>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</si>
  <si>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</si>
  <si>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</si>
  <si>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</si>
  <si>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</si>
  <si>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</si>
  <si>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</si>
  <si>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</si>
  <si>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</si>
  <si>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</si>
  <si>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</si>
  <si>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</si>
  <si>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</si>
  <si>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</si>
  <si>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</si>
  <si>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</si>
  <si>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</si>
  <si>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</si>
  <si>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</si>
  <si>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</si>
  <si>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</si>
  <si>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</si>
  <si>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</si>
  <si>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</si>
  <si>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</si>
  <si>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</si>
  <si>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</si>
  <si>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</si>
  <si>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</si>
  <si>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</si>
  <si>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</si>
  <si>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</si>
  <si>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</si>
  <si>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</si>
  <si>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</si>
  <si>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</si>
  <si>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</si>
  <si>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</si>
  <si>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</si>
  <si>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</si>
  <si>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</si>
  <si>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</si>
  <si>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</si>
  <si>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</si>
  <si>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</si>
  <si>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</si>
  <si>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</si>
  <si>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</si>
  <si>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</si>
  <si>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</si>
  <si>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</si>
  <si>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</si>
  <si>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</si>
  <si>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</si>
  <si>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</si>
  <si>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</si>
  <si>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</si>
  <si>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</si>
  <si>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</si>
  <si>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</si>
  <si>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</si>
  <si>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</si>
  <si>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</si>
  <si>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</si>
  <si>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</si>
  <si>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</si>
  <si>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</si>
  <si>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</si>
  <si>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</si>
  <si>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</si>
  <si>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</si>
  <si>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</si>
  <si>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</si>
  <si>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</si>
  <si>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</si>
  <si>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</si>
  <si>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</si>
  <si>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</si>
  <si>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</si>
  <si>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</si>
  <si>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</si>
  <si>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</si>
  <si>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</si>
  <si>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</si>
  <si>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</si>
  <si>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</si>
  <si>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</si>
  <si>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</si>
  <si>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</si>
  <si>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</si>
  <si>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</si>
  <si>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</si>
  <si>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</si>
  <si>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</si>
  <si>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</si>
  <si>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</si>
  <si>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</si>
  <si>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</si>
  <si>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</si>
  <si>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</si>
  <si>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</si>
  <si>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</si>
  <si>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</si>
  <si>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</si>
  <si>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</si>
  <si>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</si>
  <si>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</si>
  <si>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</si>
  <si>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</si>
  <si>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</si>
  <si>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</si>
  <si>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</si>
  <si>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</si>
  <si>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</si>
  <si>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</si>
  <si>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</si>
  <si>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</si>
  <si>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</si>
  <si>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</si>
  <si>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</si>
  <si>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</si>
  <si>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</si>
  <si>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</si>
  <si>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</si>
  <si>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</si>
  <si>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</si>
  <si>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</si>
  <si>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</si>
  <si>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</si>
  <si>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</si>
  <si>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</si>
  <si>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</si>
  <si>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</si>
  <si>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</si>
  <si>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</si>
  <si>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</si>
  <si>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</si>
  <si>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</si>
  <si>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</si>
  <si>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</si>
  <si>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</si>
  <si>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</si>
  <si>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</si>
  <si>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</si>
  <si>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</si>
  <si>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</si>
  <si>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</si>
  <si>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</si>
  <si>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</si>
  <si>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</si>
  <si>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</si>
  <si>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</si>
  <si>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</si>
  <si>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</si>
  <si>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</si>
  <si>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</si>
  <si>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</si>
  <si>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</si>
  <si>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</si>
  <si>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</si>
  <si>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</si>
  <si>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</si>
  <si>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</si>
  <si>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</si>
  <si>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</si>
  <si>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</si>
  <si>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</si>
  <si>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</si>
  <si>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</si>
  <si>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</si>
  <si>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</si>
  <si>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</si>
  <si>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</si>
  <si>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</si>
  <si>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</si>
  <si>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</si>
  <si>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</si>
  <si>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</si>
  <si>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</si>
  <si>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</si>
  <si>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</si>
  <si>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</si>
  <si>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</si>
  <si>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</si>
  <si>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</si>
  <si>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</si>
  <si>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</si>
  <si>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</si>
  <si>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</si>
  <si>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</si>
  <si>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</si>
  <si>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</si>
  <si>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</si>
  <si>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</si>
  <si>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</si>
  <si>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</si>
  <si>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</si>
  <si>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</si>
  <si>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</si>
  <si>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</si>
  <si>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</si>
  <si>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</si>
  <si>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</si>
  <si>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</si>
  <si>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</si>
  <si>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</si>
  <si>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</si>
  <si>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</si>
  <si>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</si>
  <si>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</si>
  <si>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</si>
  <si>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</si>
  <si>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</si>
  <si>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</si>
  <si>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</si>
  <si>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</si>
  <si>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</si>
  <si>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</si>
  <si>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</si>
  <si>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</si>
  <si>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</si>
  <si>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</si>
  <si>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</si>
  <si>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</si>
  <si>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</si>
  <si>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</si>
  <si>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</si>
  <si>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</si>
  <si>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</si>
  <si>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</si>
  <si>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</si>
  <si>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</si>
  <si>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</si>
  <si>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</si>
  <si>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</si>
  <si>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</si>
  <si>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</si>
  <si>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</si>
  <si>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</si>
  <si>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</si>
  <si>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</si>
  <si>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</si>
  <si>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</si>
  <si>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</si>
  <si>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</si>
  <si>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</si>
  <si>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</si>
  <si>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</si>
  <si>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</si>
  <si>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</si>
  <si>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</si>
  <si>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</si>
  <si>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</si>
  <si>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</si>
  <si>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</si>
  <si>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</si>
  <si>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</si>
  <si>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</si>
  <si>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</si>
  <si>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</si>
  <si>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</si>
  <si>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</si>
  <si>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</si>
  <si>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</si>
  <si>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</si>
  <si>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</si>
  <si>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</si>
  <si>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</si>
  <si>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</si>
  <si>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</si>
  <si>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</si>
  <si>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</si>
  <si>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</si>
  <si>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</si>
  <si>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</si>
  <si>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</si>
  <si>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</si>
  <si>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</si>
  <si>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</si>
  <si>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</si>
  <si>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</si>
  <si>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</si>
  <si>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</si>
  <si>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</si>
  <si>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</si>
  <si>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</si>
  <si>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</si>
  <si>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</si>
  <si>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</si>
  <si>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</si>
  <si>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</si>
  <si>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</si>
  <si>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</si>
  <si>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</si>
  <si>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</si>
  <si>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</si>
  <si>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</si>
  <si>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</si>
  <si>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</si>
  <si>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</si>
  <si>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</si>
  <si>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</si>
  <si>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</si>
  <si>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</si>
  <si>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</si>
  <si>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</si>
  <si>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</si>
  <si>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</si>
  <si>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</si>
  <si>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</si>
  <si>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</si>
  <si>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</si>
  <si>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</si>
  <si>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</si>
  <si>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</si>
  <si>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</si>
  <si>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</si>
  <si>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</si>
  <si>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</si>
  <si>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</si>
  <si>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</si>
  <si>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</si>
  <si>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</si>
  <si>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</si>
  <si>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</si>
  <si>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</si>
  <si>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</si>
  <si>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</si>
  <si>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</si>
  <si>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</si>
  <si>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</si>
  <si>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</si>
  <si>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</si>
  <si>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</si>
  <si>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</si>
  <si>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</si>
  <si>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</si>
  <si>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</si>
  <si>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</si>
  <si>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</si>
  <si>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</si>
  <si>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</si>
  <si>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</si>
  <si>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</si>
  <si>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</si>
  <si>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</si>
  <si>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</si>
  <si>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</si>
  <si>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</si>
  <si>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</si>
  <si>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</si>
  <si>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</si>
  <si>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</si>
  <si>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</si>
  <si>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</si>
  <si>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</si>
  <si>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</si>
  <si>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</si>
  <si>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</si>
  <si>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</si>
  <si>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</si>
  <si>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</si>
  <si>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</si>
  <si>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</si>
  <si>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</si>
  <si>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</si>
  <si>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</si>
  <si>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</si>
  <si>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</si>
  <si>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</si>
  <si>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</si>
  <si>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</si>
  <si>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</si>
  <si>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</si>
  <si>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</si>
  <si>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</si>
  <si>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</si>
  <si>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</si>
  <si>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</si>
  <si>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</si>
  <si>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</si>
  <si>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</si>
  <si>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</si>
  <si>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</si>
  <si>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</si>
  <si>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</si>
  <si>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</si>
  <si>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</si>
  <si>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</si>
  <si>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</si>
  <si>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</si>
  <si>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</si>
  <si>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</si>
  <si>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</si>
  <si>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</si>
  <si>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</si>
  <si>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</si>
  <si>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</si>
  <si>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</si>
  <si>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</si>
  <si>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</si>
  <si>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</si>
  <si>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</si>
  <si>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</si>
  <si>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</si>
  <si>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</si>
  <si>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</si>
  <si>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</si>
  <si>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</si>
  <si>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</si>
  <si>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</si>
  <si>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</si>
  <si>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</si>
  <si>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</si>
  <si>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</si>
  <si>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</si>
  <si>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</si>
  <si>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</si>
  <si>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</si>
  <si>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</si>
  <si>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</si>
  <si>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</si>
  <si>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</si>
  <si>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</si>
  <si>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</si>
  <si>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</si>
  <si>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</si>
  <si>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</si>
  <si>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</si>
  <si>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</si>
  <si>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</si>
  <si>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</si>
  <si>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</si>
  <si>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</si>
  <si>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</si>
  <si>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</si>
  <si>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</si>
  <si>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</si>
  <si>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</si>
  <si>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</si>
  <si>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</si>
  <si>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</si>
  <si>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</si>
  <si>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</si>
  <si>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</si>
  <si>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</si>
  <si>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</si>
  <si>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</si>
  <si>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</si>
  <si>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</si>
  <si>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</si>
  <si>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</si>
  <si>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</si>
  <si>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</si>
  <si>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</si>
  <si>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</si>
  <si>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</si>
  <si>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</si>
  <si>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</si>
  <si>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</si>
  <si>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</si>
  <si>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</si>
  <si>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</si>
  <si>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</si>
  <si>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</si>
  <si>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</si>
  <si>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</si>
  <si>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</si>
  <si>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</si>
  <si>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</si>
  <si>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</si>
  <si>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</si>
  <si>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</si>
  <si>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</si>
  <si>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</si>
  <si>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</si>
  <si>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</si>
  <si>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</si>
  <si>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</si>
  <si>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</si>
  <si>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</si>
  <si>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</si>
  <si>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</si>
  <si>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</si>
  <si>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</si>
  <si>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</si>
  <si>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</si>
  <si>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</si>
  <si>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</si>
  <si>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</si>
  <si>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</si>
  <si>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</si>
  <si>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</si>
  <si>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</si>
  <si>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</si>
  <si>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</si>
  <si>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</si>
  <si>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</si>
  <si>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</si>
  <si>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</si>
  <si>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</si>
  <si>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</si>
  <si>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</si>
  <si>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</si>
  <si>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</si>
  <si>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</si>
  <si>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</si>
  <si>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</si>
  <si>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</si>
  <si>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</si>
  <si>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</si>
  <si>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</si>
  <si>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</si>
  <si>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</si>
  <si>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</si>
  <si>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</si>
  <si>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</si>
  <si>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</si>
  <si>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</si>
  <si>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</si>
  <si>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</si>
  <si>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</si>
  <si>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</si>
  <si>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</si>
  <si>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</si>
  <si>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</si>
  <si>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</si>
  <si>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</si>
  <si>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</si>
  <si>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</si>
  <si>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</si>
  <si>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</si>
  <si>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</si>
  <si>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</si>
  <si>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</si>
  <si>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</si>
  <si>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</si>
  <si>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</si>
  <si>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</si>
  <si>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</si>
  <si>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</si>
  <si>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</si>
  <si>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</si>
  <si>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</si>
  <si>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</si>
  <si>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</si>
  <si>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</si>
  <si>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</si>
  <si>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</si>
  <si>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</si>
  <si>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</si>
  <si>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</si>
  <si>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</si>
  <si>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</si>
  <si>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</si>
  <si>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</si>
  <si>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</si>
  <si>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</si>
  <si>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</si>
  <si>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</si>
  <si>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</si>
  <si>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</si>
  <si>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</si>
  <si>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</si>
  <si>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</si>
  <si>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</si>
  <si>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</si>
  <si>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</si>
  <si>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</si>
  <si>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</si>
  <si>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</si>
  <si>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</si>
  <si>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</si>
  <si>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</si>
  <si>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</si>
  <si>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</si>
  <si>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</si>
  <si>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</si>
  <si>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</si>
  <si>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</si>
  <si>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</si>
  <si>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</si>
  <si>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</si>
  <si>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</si>
  <si>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</si>
  <si>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</si>
  <si>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</si>
  <si>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</si>
  <si>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</si>
  <si>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</si>
  <si>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</si>
  <si>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</si>
  <si>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</si>
  <si>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</si>
  <si>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</si>
  <si>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</si>
  <si>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</si>
  <si>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</si>
  <si>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</si>
  <si>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</si>
  <si>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</si>
  <si>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</si>
  <si>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</si>
  <si>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</si>
  <si>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</si>
  <si>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</si>
  <si>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</si>
  <si>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</si>
  <si>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</si>
  <si>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</si>
  <si>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</si>
  <si>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</si>
  <si>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</si>
  <si>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</si>
  <si>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</si>
  <si>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</si>
  <si>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</si>
  <si>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</si>
  <si>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</si>
  <si>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</si>
  <si>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</si>
  <si>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</si>
  <si>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</si>
  <si>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</si>
  <si>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</si>
  <si>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</si>
  <si>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</si>
  <si>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</si>
  <si>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</si>
  <si>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</si>
  <si>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</si>
  <si>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</si>
  <si>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</si>
  <si>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</si>
  <si>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</si>
  <si>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</si>
  <si>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</si>
  <si>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</si>
  <si>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</si>
  <si>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</si>
  <si>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</si>
  <si>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</si>
  <si>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</si>
  <si>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</si>
  <si>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</si>
  <si>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</si>
  <si>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</si>
  <si>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</si>
  <si>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</si>
  <si>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</si>
  <si>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</si>
  <si>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</si>
  <si>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</si>
  <si>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</si>
  <si>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</si>
  <si>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</si>
  <si>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</si>
  <si>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</si>
  <si>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</si>
  <si>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</si>
  <si>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</si>
  <si>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</si>
  <si>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</si>
  <si>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</si>
  <si>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</si>
  <si>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</si>
  <si>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</si>
  <si>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</si>
  <si>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</si>
  <si>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</si>
  <si>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</si>
  <si>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</si>
  <si>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</si>
  <si>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</si>
  <si>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</si>
  <si>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</si>
  <si>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</si>
  <si>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</si>
  <si>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</si>
  <si>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</si>
  <si>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</si>
  <si>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</si>
  <si>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</si>
  <si>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</si>
  <si>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</si>
  <si>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</si>
  <si>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</si>
  <si>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</si>
  <si>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</si>
  <si>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</si>
  <si>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</si>
  <si>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</si>
  <si>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</si>
  <si>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</si>
  <si>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</si>
  <si>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</si>
  <si>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</si>
  <si>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</si>
  <si>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</si>
  <si>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</si>
  <si>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</si>
  <si>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</si>
  <si>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</si>
  <si>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</si>
  <si>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</si>
  <si>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</si>
  <si>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</si>
  <si>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</si>
  <si>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</si>
  <si>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</si>
  <si>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</si>
  <si>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</si>
  <si>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</si>
  <si>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</si>
  <si>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</si>
  <si>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</si>
  <si>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</si>
  <si>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</si>
  <si>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</si>
  <si>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</si>
  <si>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</si>
  <si>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</si>
  <si>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</si>
  <si>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</si>
  <si>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</si>
  <si>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</si>
  <si>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</si>
  <si>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</si>
  <si>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</si>
  <si>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</si>
  <si>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</si>
  <si>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</si>
  <si>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</si>
  <si>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</si>
  <si>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</si>
  <si>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</si>
  <si>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</si>
  <si>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</si>
  <si>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</si>
  <si>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</si>
  <si>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</si>
  <si>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</si>
  <si>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</si>
  <si>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</si>
  <si>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</si>
  <si>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</si>
  <si>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</si>
  <si>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</si>
  <si>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</si>
  <si>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</si>
  <si>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</si>
  <si>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</si>
  <si>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</si>
  <si>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</si>
  <si>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</si>
  <si>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</si>
  <si>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</si>
  <si>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</si>
  <si>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</si>
  <si>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</si>
  <si>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</si>
  <si>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</si>
  <si>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</si>
  <si>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</si>
  <si>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</si>
  <si>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</si>
  <si>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</si>
  <si>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</si>
  <si>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</si>
  <si>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</si>
  <si>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</si>
  <si>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</si>
  <si>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</si>
  <si>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</si>
  <si>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</si>
  <si>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</si>
  <si>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</si>
  <si>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</si>
  <si>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</si>
  <si>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</si>
  <si>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</si>
  <si>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</si>
  <si>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</si>
  <si>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</si>
  <si>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</si>
  <si>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</si>
  <si>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</si>
  <si>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</si>
  <si>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</si>
  <si>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</si>
  <si>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</si>
  <si>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</si>
  <si>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</si>
  <si>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</si>
  <si>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</si>
  <si>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</si>
  <si>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</si>
  <si>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</si>
  <si>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</si>
  <si>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</si>
  <si>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</si>
  <si>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</si>
  <si>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</si>
  <si>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</si>
  <si>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</si>
  <si>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</si>
  <si>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</si>
  <si>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</si>
  <si>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</si>
  <si>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</si>
  <si>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</si>
  <si>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</si>
  <si>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</si>
  <si>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</si>
  <si>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</si>
  <si>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</si>
  <si>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</si>
  <si>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</si>
  <si>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</si>
  <si>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</si>
  <si>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</si>
  <si>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</si>
  <si>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</si>
  <si>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</si>
  <si>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</si>
  <si>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</si>
  <si>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</si>
  <si>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</si>
  <si>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</si>
  <si>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</si>
  <si>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</si>
  <si>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</si>
  <si>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</si>
  <si>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</si>
  <si>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</si>
  <si>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</si>
  <si>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</si>
  <si>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</si>
  <si>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</si>
  <si>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</si>
  <si>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</si>
  <si>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</si>
  <si>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</si>
  <si>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</si>
  <si>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</si>
  <si>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</si>
  <si>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</si>
  <si>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</si>
  <si>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</si>
  <si>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</si>
  <si>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</si>
  <si>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</si>
  <si>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</si>
  <si>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</si>
  <si>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</si>
  <si>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</si>
  <si>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</si>
  <si>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</si>
  <si>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</si>
  <si>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</si>
  <si>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</si>
  <si>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</si>
  <si>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</si>
  <si>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</si>
  <si>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</si>
  <si>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</si>
  <si>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</si>
  <si>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</si>
  <si>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</si>
  <si>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</si>
  <si>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</si>
  <si>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</si>
  <si>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</si>
  <si>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</si>
  <si>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</si>
  <si>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</si>
  <si>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</si>
  <si>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</si>
  <si>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</si>
  <si>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</si>
  <si>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</si>
  <si>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</si>
  <si>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</si>
  <si>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</si>
  <si>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</si>
  <si>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</si>
  <si>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</si>
  <si>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</si>
  <si>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</si>
  <si>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</si>
  <si>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</si>
  <si>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</si>
  <si>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</si>
  <si>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</si>
  <si>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</si>
  <si>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</si>
  <si>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</si>
  <si>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</si>
  <si>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</si>
  <si>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</si>
  <si>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</si>
  <si>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</si>
  <si>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</si>
  <si>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</si>
  <si>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</si>
  <si>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</si>
  <si>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</si>
  <si>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</si>
  <si>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</si>
  <si>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</si>
  <si>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</si>
  <si>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</si>
  <si>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</si>
  <si>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</si>
  <si>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</si>
  <si>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</si>
  <si>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</si>
  <si>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</si>
  <si>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</si>
  <si>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</si>
  <si>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</si>
  <si>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</si>
  <si>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</si>
  <si>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</si>
  <si>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</si>
  <si>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</si>
  <si>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</si>
  <si>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</si>
  <si>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</si>
  <si>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</si>
  <si>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</si>
  <si>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</si>
  <si>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</si>
  <si>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</si>
  <si>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</si>
  <si>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</si>
  <si>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</si>
  <si>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</si>
  <si>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</si>
  <si>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</si>
  <si>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</si>
  <si>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</si>
  <si>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</si>
  <si>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</si>
  <si>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</si>
  <si>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</si>
  <si>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</si>
  <si>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</si>
  <si>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</si>
  <si>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</si>
  <si>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</si>
  <si>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</si>
  <si>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</si>
  <si>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</si>
  <si>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</si>
  <si>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</si>
  <si>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</si>
  <si>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</si>
  <si>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</si>
  <si>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</si>
  <si>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</si>
  <si>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</si>
  <si>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</si>
  <si>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</si>
  <si>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</si>
  <si>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</si>
  <si>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</si>
  <si>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</si>
  <si>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</si>
  <si>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</si>
  <si>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</si>
  <si>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</si>
  <si>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</si>
  <si>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</si>
  <si>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</si>
  <si>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</si>
  <si>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</si>
  <si>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</si>
  <si>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</si>
  <si>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</si>
  <si>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</si>
  <si>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</si>
  <si>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</si>
  <si>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</si>
  <si>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</si>
  <si>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</si>
  <si>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</si>
  <si>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</si>
  <si>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</si>
  <si>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</si>
  <si>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</si>
  <si>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</si>
  <si>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</si>
  <si>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</si>
  <si>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</si>
  <si>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</si>
  <si>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</si>
  <si>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</si>
  <si>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</si>
  <si>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</si>
  <si>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</si>
  <si>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</si>
  <si>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</si>
  <si>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</si>
  <si>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</si>
  <si>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</si>
  <si>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</si>
  <si>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</si>
  <si>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</si>
  <si>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</si>
  <si>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</si>
  <si>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</si>
  <si>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</si>
  <si>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</si>
  <si>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</si>
  <si>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</si>
  <si>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</si>
  <si>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</si>
  <si>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</si>
  <si>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</si>
  <si>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</si>
  <si>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</si>
  <si>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</si>
  <si>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</si>
  <si>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</si>
  <si>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</si>
  <si>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</si>
  <si>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</si>
  <si>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</si>
  <si>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</si>
  <si>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</si>
  <si>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</si>
  <si>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</si>
  <si>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</si>
  <si>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</si>
  <si>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</si>
  <si>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</si>
  <si>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</si>
  <si>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</si>
  <si>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</si>
  <si>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</si>
  <si>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</si>
  <si>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</si>
  <si>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</si>
  <si>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</si>
  <si>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</si>
  <si>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</si>
  <si>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</si>
  <si>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</si>
  <si>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</si>
  <si>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</si>
  <si>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</si>
  <si>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</si>
  <si>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</si>
  <si>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</si>
  <si>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</si>
  <si>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</si>
  <si>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</si>
  <si>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</si>
  <si>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</si>
  <si>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</si>
  <si>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</si>
  <si>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</si>
  <si>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</si>
  <si>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</si>
  <si>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</si>
  <si>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</si>
  <si>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</si>
  <si>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</si>
  <si>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</si>
  <si>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</si>
  <si>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</si>
  <si>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</si>
  <si>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</si>
  <si>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</si>
  <si>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</si>
  <si>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</si>
  <si>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</si>
  <si>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</si>
  <si>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</si>
  <si>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</si>
  <si>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</si>
  <si>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</si>
  <si>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</si>
  <si>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</si>
  <si>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</si>
  <si>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</si>
  <si>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</si>
  <si>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</si>
  <si>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</si>
  <si>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</si>
  <si>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</si>
  <si>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</si>
  <si>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</si>
  <si>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</si>
  <si>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</si>
  <si>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</si>
  <si>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</si>
  <si>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</si>
  <si>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</si>
  <si>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</si>
  <si>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</si>
  <si>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</si>
  <si>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</si>
  <si>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</si>
  <si>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</si>
  <si>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</si>
  <si>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</si>
  <si>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</si>
  <si>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</si>
  <si>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</si>
  <si>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</si>
  <si>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</si>
  <si>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</si>
  <si>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</si>
  <si>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</si>
  <si>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</si>
  <si>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</si>
  <si>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</si>
  <si>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</si>
  <si>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</si>
  <si>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</si>
  <si>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</si>
  <si>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</si>
  <si>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</si>
  <si>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</si>
  <si>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</si>
  <si>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</si>
  <si>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</si>
  <si>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</si>
  <si>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</si>
  <si>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</si>
  <si>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</si>
  <si>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</si>
  <si>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</si>
  <si>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</si>
  <si>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</si>
  <si>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</si>
  <si>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</si>
  <si>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</si>
  <si>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</si>
  <si>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</si>
  <si>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</si>
  <si>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</si>
  <si>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</si>
  <si>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</si>
  <si>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</si>
  <si>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</si>
  <si>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</si>
  <si>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</si>
  <si>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</si>
  <si>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</si>
  <si>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</si>
  <si>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</si>
  <si>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</si>
  <si>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</si>
  <si>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</si>
  <si>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</si>
  <si>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</si>
  <si>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</si>
  <si>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</si>
  <si>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</si>
  <si>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</si>
  <si>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</si>
  <si>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</si>
  <si>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</si>
  <si>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</si>
  <si>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</si>
  <si>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</si>
  <si>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</si>
  <si>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</si>
  <si>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</si>
  <si>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</si>
  <si>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</si>
  <si>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</si>
  <si>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</si>
  <si>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</si>
  <si>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</si>
  <si>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</si>
  <si>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</si>
  <si>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</si>
  <si>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</si>
  <si>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</si>
  <si>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</si>
  <si>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</si>
  <si>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</si>
  <si>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</si>
  <si>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</si>
  <si>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</si>
  <si>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</si>
  <si>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</si>
  <si>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</si>
  <si>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</si>
  <si>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</si>
  <si>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</si>
  <si>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</si>
  <si>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</si>
  <si>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</si>
  <si>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</si>
  <si>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</si>
  <si>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</si>
  <si>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</si>
  <si>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</si>
  <si>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</si>
  <si>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</si>
  <si>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</si>
  <si>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</si>
  <si>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</si>
  <si>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</si>
  <si>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</si>
  <si>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</si>
  <si>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</si>
  <si>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</si>
  <si>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</si>
  <si>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</si>
  <si>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</si>
  <si>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</si>
  <si>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</si>
  <si>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</si>
  <si>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</si>
  <si>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</si>
  <si>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</si>
  <si>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</si>
  <si>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</si>
  <si>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</si>
  <si>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</si>
  <si>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</si>
  <si>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</si>
  <si>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</si>
  <si>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</si>
  <si>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</si>
  <si>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</si>
  <si>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</si>
  <si>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</si>
  <si>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</si>
  <si>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</si>
  <si>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</si>
  <si>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</si>
  <si>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</si>
  <si>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</si>
  <si>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</si>
  <si>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</si>
  <si>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</si>
  <si>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</si>
  <si>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</si>
  <si>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</si>
  <si>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</si>
  <si>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</si>
  <si>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</si>
  <si>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</si>
  <si>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</si>
  <si>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</si>
  <si>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</si>
  <si>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</si>
  <si>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</si>
  <si>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</si>
  <si>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</si>
  <si>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</si>
  <si>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</si>
  <si>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</si>
  <si>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</si>
  <si>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</si>
  <si>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</si>
  <si>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</si>
  <si>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</si>
  <si>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</si>
  <si>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</si>
  <si>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</si>
  <si>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</si>
  <si>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</si>
  <si>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</si>
  <si>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</si>
  <si>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</si>
  <si>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</si>
  <si>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</si>
  <si>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</si>
  <si>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</si>
  <si>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</si>
  <si>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</si>
  <si>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</si>
  <si>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</si>
  <si>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</si>
  <si>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</si>
  <si>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</si>
  <si>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</si>
  <si>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</si>
  <si>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</si>
  <si>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</si>
  <si>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</si>
  <si>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</si>
  <si>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</si>
  <si>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</si>
  <si>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</si>
  <si>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</si>
  <si>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</si>
  <si>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</si>
  <si>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</si>
  <si>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</si>
  <si>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</si>
  <si>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</si>
  <si>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</si>
  <si>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</si>
  <si>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</si>
  <si>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</si>
  <si>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</si>
  <si>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</si>
  <si>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</si>
  <si>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</si>
  <si>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</si>
  <si>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</si>
  <si>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</si>
  <si>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</si>
  <si>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</si>
  <si>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</si>
  <si>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</si>
  <si>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</si>
  <si>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</si>
  <si>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</si>
  <si>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</si>
  <si>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</si>
  <si>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</si>
  <si>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</si>
  <si>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</si>
  <si>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</si>
  <si>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</si>
  <si>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</si>
  <si>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</si>
  <si>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</si>
  <si>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</si>
  <si>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</si>
  <si>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</si>
  <si>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</si>
  <si>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</si>
  <si>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</si>
  <si>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</si>
  <si>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</si>
  <si>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</si>
  <si>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</si>
  <si>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</si>
  <si>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</si>
  <si>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</si>
  <si>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</si>
  <si>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</si>
  <si>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</si>
  <si>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</si>
  <si>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</si>
  <si>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</si>
  <si>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</si>
  <si>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</si>
  <si>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</si>
  <si>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</si>
  <si>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</si>
  <si>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</si>
  <si>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</si>
  <si>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</si>
  <si>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</si>
  <si>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</si>
  <si>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</si>
  <si>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</si>
  <si>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</si>
  <si>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</si>
  <si>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</si>
  <si>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</si>
  <si>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</si>
  <si>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</si>
  <si>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</si>
  <si>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</si>
  <si>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</si>
  <si>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</si>
  <si>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</si>
  <si>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</si>
  <si>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</si>
  <si>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</si>
  <si>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</si>
  <si>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</si>
  <si>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</si>
  <si>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</si>
  <si>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</si>
  <si>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</si>
  <si>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</si>
  <si>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</si>
  <si>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</si>
  <si>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</si>
  <si>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</si>
  <si>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</si>
  <si>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</si>
  <si>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</si>
  <si>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</si>
  <si>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</si>
  <si>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</si>
  <si>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</si>
  <si>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</si>
  <si>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</si>
  <si>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</si>
  <si>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</si>
  <si>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</si>
  <si>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</si>
  <si>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</si>
  <si>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</si>
  <si>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</si>
  <si>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</si>
  <si>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</si>
  <si>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</si>
  <si>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</si>
  <si>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</si>
  <si>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</si>
  <si>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</si>
  <si>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</si>
  <si>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</si>
  <si>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</si>
  <si>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</si>
  <si>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</si>
  <si>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</si>
  <si>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</si>
  <si>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</si>
  <si>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</si>
  <si>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</si>
  <si>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</si>
  <si>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</si>
  <si>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</si>
  <si>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</si>
  <si>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</si>
  <si>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</si>
  <si>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</si>
  <si>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</si>
  <si>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</si>
  <si>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</si>
  <si>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</si>
  <si>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</si>
  <si>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</si>
  <si>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</si>
  <si>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</si>
  <si>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</si>
  <si>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</si>
  <si>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</si>
  <si>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</si>
  <si>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</si>
  <si>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</si>
  <si>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</si>
  <si>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</si>
  <si>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</si>
  <si>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</si>
  <si>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</si>
  <si>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</si>
  <si>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</si>
  <si>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</si>
  <si>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</si>
  <si>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</si>
  <si>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</si>
  <si>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</si>
  <si>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</si>
  <si>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</si>
  <si>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</si>
  <si>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</si>
  <si>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</si>
  <si>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</si>
  <si>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</si>
  <si>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</si>
  <si>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</si>
  <si>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</si>
  <si>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</si>
  <si>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</si>
  <si>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</si>
  <si>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</si>
  <si>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</si>
  <si>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</si>
  <si>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</si>
  <si>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</si>
  <si>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</si>
  <si>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</si>
  <si>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</si>
  <si>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</si>
  <si>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</si>
  <si>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</si>
  <si>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</si>
  <si>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</si>
  <si>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</si>
  <si>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</si>
  <si>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</si>
  <si>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</si>
  <si>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</si>
  <si>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</si>
  <si>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</si>
  <si>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</si>
  <si>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</si>
  <si>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</si>
  <si>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</si>
  <si>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</si>
  <si>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</si>
  <si>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</si>
  <si>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</si>
  <si>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</si>
  <si>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</si>
  <si>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</si>
  <si>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</si>
  <si>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</si>
  <si>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</si>
  <si>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</si>
  <si>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</si>
  <si>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</si>
  <si>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</si>
  <si>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</si>
  <si>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</si>
  <si>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</si>
  <si>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</si>
  <si>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</si>
  <si>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</si>
  <si>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</si>
  <si>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</si>
  <si>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</si>
  <si>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</si>
  <si>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</si>
  <si>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</si>
  <si>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</si>
  <si>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</si>
  <si>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</si>
  <si>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</si>
  <si>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</si>
  <si>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</si>
  <si>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</si>
  <si>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</si>
  <si>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</si>
  <si>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</si>
  <si>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</si>
  <si>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</si>
  <si>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</si>
  <si>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</si>
  <si>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</si>
  <si>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</si>
  <si>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</si>
  <si>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</si>
  <si>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</si>
  <si>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</si>
  <si>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</si>
  <si>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</si>
  <si>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</si>
  <si>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</si>
  <si>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</si>
  <si>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</si>
  <si>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</si>
  <si>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</si>
  <si>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</si>
  <si>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</si>
  <si>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</si>
  <si>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</si>
  <si>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</si>
  <si>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</si>
  <si>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</si>
  <si>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</si>
  <si>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</si>
  <si>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</si>
  <si>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</si>
  <si>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</si>
  <si>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</si>
  <si>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</si>
  <si>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</si>
  <si>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</si>
  <si>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</si>
  <si>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</si>
  <si>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</si>
  <si>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</si>
  <si>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</si>
  <si>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</si>
  <si>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</si>
  <si>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</si>
  <si>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</si>
  <si>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</si>
  <si>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</si>
  <si>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</si>
  <si>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</si>
  <si>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</si>
  <si>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</si>
  <si>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</si>
  <si>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</si>
  <si>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</si>
  <si>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</si>
  <si>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</si>
  <si>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</si>
  <si>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</si>
  <si>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</si>
  <si>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</si>
  <si>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</si>
  <si>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</si>
  <si>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</si>
  <si>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</si>
  <si>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</si>
  <si>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</si>
  <si>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</si>
  <si>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</si>
  <si>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</si>
  <si>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</si>
  <si>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</si>
  <si>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</si>
  <si>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</si>
  <si>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</si>
  <si>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</si>
  <si>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</si>
  <si>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</si>
  <si>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</si>
  <si>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</si>
  <si>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</si>
  <si>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</si>
  <si>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</si>
  <si>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</si>
  <si>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</si>
  <si>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</si>
  <si>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</si>
  <si>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</si>
  <si>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</si>
  <si>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</si>
  <si>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</si>
  <si>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</si>
  <si>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</si>
  <si>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</si>
  <si>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</si>
  <si>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</si>
  <si>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</si>
  <si>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</si>
  <si>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</si>
  <si>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</si>
  <si>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</si>
  <si>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</si>
  <si>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</si>
  <si>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</si>
  <si>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</si>
  <si>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</si>
  <si>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</si>
  <si>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</si>
  <si>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</si>
  <si>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</si>
  <si>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</si>
  <si>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</si>
  <si>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</si>
  <si>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</si>
  <si>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</si>
  <si>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</si>
  <si>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</si>
  <si>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</si>
  <si>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</si>
  <si>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</si>
  <si>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</si>
  <si>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</si>
  <si>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</si>
  <si>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</si>
  <si>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</si>
  <si>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</si>
  <si>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</si>
  <si>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</si>
  <si>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</si>
  <si>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</si>
  <si>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</si>
  <si>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</si>
  <si>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</si>
  <si>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</si>
  <si>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</si>
  <si>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</si>
  <si>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</si>
  <si>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</si>
  <si>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</si>
  <si>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</si>
  <si>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</si>
  <si>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</si>
  <si>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</si>
  <si>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</si>
  <si>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</si>
  <si>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</si>
  <si>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</si>
  <si>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</si>
  <si>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</si>
  <si>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</si>
  <si>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</si>
  <si>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</si>
  <si>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</si>
  <si>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</si>
  <si>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</si>
  <si>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</si>
  <si>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</si>
  <si>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</si>
  <si>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</si>
  <si>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</si>
  <si>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</si>
  <si>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</si>
  <si>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</si>
  <si>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</si>
  <si>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</si>
  <si>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</si>
  <si>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</si>
  <si>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</si>
  <si>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</si>
  <si>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</si>
  <si>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</si>
  <si>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</si>
  <si>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</si>
  <si>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</si>
  <si>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</si>
  <si>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</si>
  <si>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</si>
  <si>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</si>
  <si>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</si>
  <si>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</si>
  <si>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</si>
  <si>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</si>
  <si>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</si>
  <si>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</si>
  <si>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</si>
  <si>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</si>
  <si>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</si>
  <si>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</si>
  <si>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</si>
  <si>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</si>
  <si>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</si>
  <si>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</si>
  <si>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</si>
  <si>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</si>
  <si>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</si>
  <si>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</si>
  <si>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</si>
  <si>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</si>
  <si>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</si>
  <si>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</si>
  <si>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</si>
  <si>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</si>
  <si>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</si>
  <si>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</si>
  <si>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</si>
  <si>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</si>
  <si>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</si>
  <si>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</si>
  <si>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</si>
  <si>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</si>
  <si>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</si>
  <si>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</si>
  <si>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</si>
  <si>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</si>
  <si>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</si>
  <si>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</si>
  <si>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</si>
  <si>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</si>
  <si>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</si>
  <si>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</si>
  <si>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</si>
  <si>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</si>
  <si>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</si>
  <si>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</si>
  <si>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</si>
  <si>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</si>
  <si>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</si>
  <si>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</si>
  <si>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</si>
  <si>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</si>
  <si>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</si>
  <si>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</si>
  <si>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</si>
  <si>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</si>
  <si>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</si>
  <si>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</si>
  <si>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</si>
  <si>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</si>
  <si>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</si>
  <si>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</si>
  <si>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</si>
  <si>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</si>
  <si>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</si>
  <si>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</si>
  <si>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</si>
  <si>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</si>
  <si>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</si>
  <si>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</si>
  <si>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</si>
  <si>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</si>
  <si>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</si>
  <si>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</si>
  <si>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</si>
  <si>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</si>
  <si>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</si>
  <si>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</si>
  <si>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</si>
  <si>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</si>
  <si>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</si>
  <si>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</si>
  <si>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</si>
  <si>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</si>
  <si>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</si>
  <si>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</si>
  <si>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</si>
  <si>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</si>
  <si>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</si>
  <si>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</si>
  <si>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</si>
  <si>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</si>
  <si>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</si>
  <si>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</si>
  <si>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</si>
  <si>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</si>
  <si>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</si>
  <si>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</si>
  <si>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</si>
  <si>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</si>
  <si>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</si>
  <si>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</si>
  <si>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</si>
  <si>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</si>
  <si>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</si>
  <si>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</si>
  <si>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</si>
  <si>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</si>
  <si>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</si>
  <si>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</si>
  <si>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</si>
  <si>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</si>
  <si>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</si>
  <si>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</si>
  <si>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</si>
  <si>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</si>
  <si>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</si>
  <si>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</si>
  <si>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</si>
  <si>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</si>
  <si>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</si>
  <si>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</si>
  <si>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</si>
  <si>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</si>
  <si>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</si>
  <si>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</si>
  <si>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</si>
  <si>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</si>
  <si>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</si>
  <si>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</si>
  <si>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</si>
  <si>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</si>
  <si>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</si>
  <si>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</si>
  <si>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</si>
  <si>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</si>
  <si>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</si>
  <si>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</si>
  <si>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</si>
  <si>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</si>
  <si>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</si>
  <si>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</si>
  <si>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</si>
  <si>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</si>
  <si>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</si>
  <si>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</si>
  <si>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</si>
  <si>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</si>
  <si>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</si>
  <si>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</si>
  <si>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</si>
  <si>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</si>
  <si>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</si>
  <si>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</si>
  <si>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</si>
  <si>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</si>
  <si>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</si>
  <si>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</si>
  <si>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</si>
  <si>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</si>
  <si>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</si>
  <si>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</si>
  <si>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</si>
  <si>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</si>
  <si>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</si>
  <si>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</si>
  <si>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</si>
  <si>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</si>
  <si>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</si>
  <si>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</si>
  <si>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</si>
  <si>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</si>
  <si>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</si>
  <si>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</si>
  <si>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</si>
  <si>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</si>
  <si>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</si>
  <si>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</si>
  <si>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</si>
  <si>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</si>
  <si>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</si>
  <si>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</si>
  <si>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</si>
  <si>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</si>
  <si>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</si>
  <si>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</si>
  <si>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</si>
  <si>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</si>
  <si>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</si>
  <si>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</si>
  <si>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</si>
  <si>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</si>
  <si>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</si>
  <si>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</si>
  <si>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</si>
  <si>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</si>
  <si>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</si>
  <si>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</si>
  <si>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</si>
  <si>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</si>
  <si>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</si>
  <si>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</si>
  <si>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</si>
  <si>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</si>
  <si>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</si>
  <si>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</si>
  <si>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</si>
  <si>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</si>
  <si>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</si>
  <si>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</si>
  <si>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</si>
  <si>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</si>
  <si>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</si>
  <si>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</si>
  <si>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</si>
  <si>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</si>
  <si>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</si>
  <si>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</si>
  <si>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</si>
  <si>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</si>
  <si>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</si>
  <si>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</si>
  <si>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</si>
  <si>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</si>
  <si>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</si>
  <si>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</si>
  <si>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</si>
  <si>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</si>
  <si>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</si>
  <si>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</si>
  <si>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</si>
  <si>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</si>
  <si>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</si>
  <si>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</si>
  <si>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</si>
  <si>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</si>
  <si>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</si>
  <si>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</si>
  <si>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</si>
  <si>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</si>
  <si>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</si>
  <si>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</si>
  <si>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</si>
  <si>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</si>
  <si>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</si>
  <si>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</si>
  <si>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</si>
  <si>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</si>
  <si>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</si>
  <si>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</si>
  <si>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</si>
  <si>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</si>
  <si>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</si>
  <si>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</si>
  <si>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</si>
  <si>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</si>
  <si>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</si>
  <si>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</si>
  <si>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</si>
  <si>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</si>
  <si>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</si>
  <si>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</si>
  <si>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</si>
  <si>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</si>
  <si>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</si>
  <si>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</si>
  <si>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</si>
  <si>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</si>
  <si>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</si>
  <si>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</si>
  <si>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</si>
  <si>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</si>
  <si>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</si>
  <si>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</si>
  <si>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</si>
  <si>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</si>
  <si>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</si>
  <si>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</si>
  <si>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</si>
  <si>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</si>
  <si>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</si>
  <si>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</si>
  <si>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</si>
  <si>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</si>
  <si>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</si>
  <si>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</si>
  <si>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</si>
  <si>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</si>
  <si>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</si>
  <si>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</si>
  <si>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</si>
  <si>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</si>
  <si>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</si>
  <si>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</si>
  <si>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</si>
  <si>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</si>
  <si>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</si>
  <si>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</si>
  <si>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</si>
  <si>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</si>
  <si>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</si>
  <si>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</si>
  <si>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</si>
  <si>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</si>
  <si>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</si>
  <si>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</si>
  <si>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</si>
  <si>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</si>
  <si>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</si>
  <si>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</si>
  <si>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</si>
  <si>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</si>
  <si>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</si>
  <si>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</si>
  <si>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</si>
  <si>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</si>
  <si>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</si>
  <si>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</si>
  <si>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</si>
  <si>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</si>
  <si>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</si>
  <si>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</si>
  <si>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</si>
  <si>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</si>
  <si>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</si>
  <si>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</si>
  <si>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</si>
  <si>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</si>
  <si>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</si>
  <si>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</si>
  <si>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</si>
  <si>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</si>
  <si>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</si>
  <si>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</si>
  <si>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</si>
  <si>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</si>
  <si>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</si>
  <si>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</si>
  <si>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</si>
  <si>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</si>
  <si>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</si>
  <si>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</si>
  <si>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</si>
  <si>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</si>
  <si>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</si>
  <si>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</si>
  <si>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</si>
  <si>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</si>
  <si>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</si>
  <si>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</si>
  <si>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</si>
  <si>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</si>
  <si>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</si>
  <si>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</si>
  <si>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</si>
  <si>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</si>
  <si>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</si>
  <si>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</si>
  <si>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</si>
  <si>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</si>
  <si>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</si>
  <si>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</si>
  <si>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</si>
  <si>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</si>
  <si>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</si>
  <si>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</si>
  <si>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</si>
  <si>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</si>
  <si>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</si>
  <si>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</si>
  <si>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</si>
  <si>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</si>
  <si>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</si>
  <si>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</si>
  <si>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</si>
  <si>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</si>
  <si>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</si>
  <si>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</si>
  <si>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</si>
  <si>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</si>
  <si>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</si>
  <si>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</si>
  <si>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</si>
  <si>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</si>
  <si>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</si>
  <si>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</si>
  <si>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</si>
  <si>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</si>
  <si>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</si>
  <si>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</si>
  <si>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</si>
  <si>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</si>
  <si>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</si>
  <si>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</si>
  <si>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</si>
  <si>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</si>
  <si>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</si>
  <si>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</si>
  <si>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</si>
  <si>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</si>
  <si>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</si>
  <si>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</si>
  <si>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</si>
  <si>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</si>
  <si>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</si>
  <si>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</si>
  <si>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</si>
  <si>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</si>
  <si>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</si>
  <si>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</si>
  <si>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</si>
  <si>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</si>
  <si>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</si>
  <si>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</si>
  <si>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</si>
  <si>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</si>
  <si>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</si>
  <si>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</si>
  <si>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</si>
  <si>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</si>
  <si>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</si>
  <si>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</si>
  <si>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</si>
  <si>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</si>
  <si>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</si>
  <si>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</si>
  <si>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</si>
  <si>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</si>
  <si>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</si>
  <si>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</si>
  <si>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</si>
  <si>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</si>
  <si>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</si>
  <si>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</si>
  <si>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</si>
  <si>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</si>
  <si>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</si>
  <si>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</si>
  <si>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</si>
  <si>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</si>
  <si>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</si>
  <si>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</si>
  <si>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</si>
  <si>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</si>
  <si>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</si>
  <si>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</si>
  <si>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</si>
  <si>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</si>
  <si>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</si>
  <si>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</si>
  <si>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</si>
  <si>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</si>
  <si>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</si>
  <si>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</si>
  <si>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</si>
  <si>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</si>
  <si>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</si>
  <si>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</si>
  <si>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</si>
  <si>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</si>
  <si>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</si>
  <si>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</si>
  <si>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</si>
  <si>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</si>
  <si>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</si>
  <si>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</si>
  <si>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</si>
  <si>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</si>
  <si>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</si>
  <si>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</si>
  <si>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</si>
  <si>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</si>
  <si>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</si>
  <si>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</si>
  <si>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</si>
  <si>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</si>
  <si>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</si>
  <si>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</si>
  <si>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</si>
  <si>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</si>
  <si>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</si>
  <si>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</si>
  <si>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</si>
  <si>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</si>
  <si>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</si>
  <si>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</si>
  <si>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</si>
  <si>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</si>
  <si>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</si>
  <si>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</si>
  <si>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</si>
  <si>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</si>
  <si>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</si>
  <si>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</si>
  <si>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</si>
  <si>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</si>
  <si>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</si>
  <si>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</si>
  <si>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</si>
  <si>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</si>
  <si>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</si>
  <si>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</si>
  <si>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</si>
  <si>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</si>
  <si>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</si>
  <si>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</si>
  <si>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</si>
  <si>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</si>
  <si>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</si>
  <si>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</si>
  <si>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</si>
  <si>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</si>
  <si>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</si>
  <si>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</si>
  <si>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</si>
  <si>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</si>
  <si>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</si>
  <si>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</si>
  <si>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</si>
  <si>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</si>
  <si>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</si>
  <si>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</si>
  <si>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</si>
  <si>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</si>
  <si>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</si>
  <si>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</si>
  <si>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</si>
  <si>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</si>
  <si>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</si>
  <si>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</si>
  <si>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</si>
  <si>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</si>
  <si>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</si>
  <si>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</si>
  <si>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</si>
  <si>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</si>
  <si>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</si>
  <si>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</si>
  <si>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</si>
  <si>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</si>
  <si>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</si>
  <si>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</si>
  <si>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</si>
  <si>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</si>
  <si>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</si>
  <si>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</si>
  <si>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</si>
  <si>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</si>
  <si>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</si>
  <si>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</si>
  <si>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</si>
  <si>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</si>
  <si>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</si>
  <si>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</si>
  <si>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</si>
  <si>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</si>
  <si>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</si>
  <si>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</si>
  <si>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</si>
  <si>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</si>
  <si>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</si>
  <si>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</si>
  <si>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</si>
  <si>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</si>
  <si>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</si>
  <si>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</si>
  <si>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</si>
  <si>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</si>
  <si>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</si>
  <si>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</si>
  <si>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</si>
  <si>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</si>
  <si>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</si>
  <si>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</si>
  <si>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</si>
  <si>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</si>
  <si>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</si>
  <si>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</si>
  <si>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</si>
  <si>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</si>
  <si>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</si>
  <si>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</si>
  <si>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</si>
  <si>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</si>
  <si>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</si>
  <si>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</si>
  <si>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</si>
  <si>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</si>
  <si>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</si>
  <si>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</si>
  <si>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</si>
  <si>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</si>
  <si>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</si>
  <si>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</si>
  <si>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</si>
  <si>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</si>
  <si>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</si>
  <si>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</si>
  <si>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</si>
  <si>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</si>
  <si>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</si>
  <si>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</si>
  <si>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</si>
  <si>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</si>
  <si>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</si>
  <si>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</si>
  <si>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</si>
  <si>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</si>
  <si>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</si>
  <si>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</si>
  <si>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</si>
  <si>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</si>
  <si>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</si>
  <si>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</si>
  <si>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</si>
  <si>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</si>
  <si>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</si>
  <si>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</si>
  <si>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</si>
  <si>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</si>
  <si>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</si>
  <si>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</si>
  <si>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</si>
  <si>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</si>
  <si>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</si>
  <si>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</si>
  <si>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</si>
  <si>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</si>
  <si>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</si>
  <si>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</si>
  <si>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</si>
  <si>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</si>
  <si>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</si>
  <si>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</si>
  <si>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</si>
  <si>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</si>
  <si>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</si>
  <si>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</si>
  <si>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</si>
  <si>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</si>
  <si>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</si>
  <si>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</si>
  <si>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</si>
  <si>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</si>
  <si>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</si>
  <si>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</si>
  <si>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</si>
  <si>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</si>
  <si>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</si>
  <si>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</si>
  <si>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</si>
  <si>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</si>
  <si>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</si>
  <si>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</si>
  <si>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</si>
  <si>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</si>
  <si>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</si>
  <si>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</si>
  <si>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</si>
  <si>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</si>
  <si>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</si>
  <si>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</si>
  <si>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</si>
  <si>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</si>
  <si>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</si>
  <si>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</si>
  <si>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</si>
  <si>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</si>
  <si>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</si>
  <si>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</si>
  <si>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</si>
  <si>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</si>
  <si>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</si>
  <si>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</si>
  <si>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</si>
  <si>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</si>
  <si>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</si>
  <si>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</si>
  <si>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</si>
  <si>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</si>
  <si>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</si>
  <si>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</si>
  <si>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</si>
  <si>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</si>
  <si>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</si>
  <si>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</si>
  <si>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</si>
  <si>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</si>
  <si>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</si>
  <si>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</si>
  <si>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</si>
  <si>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</si>
  <si>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</si>
  <si>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</si>
  <si>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</si>
  <si>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</si>
  <si>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</si>
  <si>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</si>
  <si>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</si>
  <si>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</si>
  <si>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</si>
  <si>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</si>
  <si>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</si>
  <si>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</si>
  <si>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</si>
  <si>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</si>
  <si>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</si>
  <si>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</si>
  <si>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</si>
  <si>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</si>
  <si>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</si>
  <si>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</si>
  <si>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</si>
  <si>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</si>
  <si>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</si>
  <si>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</si>
  <si>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</si>
  <si>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</si>
  <si>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</si>
  <si>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</si>
  <si>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</si>
  <si>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</si>
  <si>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</si>
  <si>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</si>
  <si>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</si>
  <si>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</si>
  <si>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</si>
  <si>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</si>
  <si>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</si>
  <si>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</si>
  <si>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</si>
  <si>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</si>
  <si>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</si>
  <si>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</si>
  <si>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</si>
  <si>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</si>
  <si>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</si>
  <si>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</si>
  <si>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</si>
  <si>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</si>
  <si>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</si>
  <si>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</si>
  <si>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</si>
  <si>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</si>
  <si>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</si>
  <si>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</si>
  <si>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</si>
  <si>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</si>
  <si>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</si>
  <si>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</si>
  <si>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</si>
  <si>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</si>
  <si>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</si>
  <si>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</si>
  <si>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</si>
  <si>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</si>
  <si>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</si>
  <si>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</si>
  <si>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</si>
  <si>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</si>
  <si>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</si>
  <si>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</si>
  <si>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</si>
  <si>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</si>
  <si>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</si>
  <si>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</si>
  <si>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</si>
  <si>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</si>
  <si>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</si>
  <si>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</si>
  <si>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</si>
  <si>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</si>
  <si>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</si>
  <si>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</si>
  <si>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</si>
  <si>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</si>
  <si>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</si>
  <si>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</si>
  <si>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</si>
  <si>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</si>
  <si>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</si>
  <si>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</si>
  <si>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</si>
  <si>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</si>
  <si>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</si>
  <si>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</si>
  <si>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</si>
  <si>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</si>
  <si>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</si>
  <si>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</si>
  <si>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</si>
  <si>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</si>
  <si>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</si>
  <si>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</si>
  <si>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</si>
  <si>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</si>
  <si>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</si>
  <si>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</si>
  <si>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</si>
  <si>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</si>
  <si>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</si>
  <si>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</si>
  <si>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</si>
  <si>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</si>
  <si>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</si>
  <si>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</si>
  <si>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</si>
  <si>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</si>
  <si>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</si>
  <si>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</si>
  <si>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</si>
  <si>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</si>
  <si>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</si>
  <si>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</si>
  <si>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</si>
  <si>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</si>
  <si>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</si>
  <si>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</si>
  <si>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</si>
  <si>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</si>
  <si>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</si>
  <si>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</si>
  <si>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</si>
  <si>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</si>
  <si>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</si>
  <si>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</si>
  <si>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</si>
  <si>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</si>
  <si>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</si>
  <si>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</si>
  <si>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</si>
  <si>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</si>
  <si>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</si>
  <si>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</si>
  <si>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</si>
  <si>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</si>
  <si>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</si>
  <si>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</si>
  <si>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</si>
  <si>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</si>
  <si>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</si>
  <si>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</si>
  <si>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</si>
  <si>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</si>
  <si>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</si>
  <si>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</si>
  <si>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</si>
  <si>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</si>
  <si>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</si>
  <si>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</si>
  <si>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</si>
  <si>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</si>
  <si>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</si>
  <si>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</si>
  <si>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</si>
  <si>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</si>
  <si>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</si>
  <si>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</si>
  <si>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</si>
  <si>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</si>
  <si>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</si>
  <si>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</si>
  <si>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</si>
  <si>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</si>
  <si>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</si>
  <si>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</si>
  <si>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</si>
  <si>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</si>
  <si>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</si>
  <si>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</si>
  <si>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</si>
  <si>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</si>
  <si>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</si>
  <si>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</si>
  <si>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</si>
  <si>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</si>
  <si>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</si>
  <si>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</si>
  <si>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</si>
  <si>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</si>
  <si>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</si>
  <si>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</si>
  <si>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</si>
  <si>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</si>
  <si>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</si>
  <si>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</si>
  <si>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</si>
  <si>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</si>
  <si>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</si>
  <si>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</si>
  <si>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</si>
  <si>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</si>
  <si>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</si>
  <si>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</si>
  <si>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</si>
  <si>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</si>
  <si>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</si>
  <si>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</si>
  <si>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</si>
  <si>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</si>
  <si>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</si>
  <si>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</si>
  <si>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</si>
  <si>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</si>
  <si>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</si>
  <si>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</si>
  <si>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</si>
  <si>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</si>
  <si>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</si>
  <si>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</si>
  <si>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</si>
  <si>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</si>
  <si>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</si>
  <si>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</si>
  <si>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</si>
  <si>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</si>
  <si>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</si>
  <si>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</si>
  <si>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</si>
  <si>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</si>
  <si>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</si>
  <si>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</si>
  <si>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</si>
  <si>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</si>
  <si>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</si>
  <si>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</si>
  <si>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</si>
  <si>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</si>
  <si>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</si>
  <si>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</si>
  <si>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</si>
  <si>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</si>
  <si>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</si>
  <si>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</si>
  <si>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</si>
  <si>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</si>
  <si>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</si>
  <si>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</si>
  <si>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</si>
  <si>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</si>
  <si>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</si>
  <si>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</si>
  <si>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</si>
  <si>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</si>
  <si>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</si>
  <si>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</si>
  <si>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</si>
  <si>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</si>
  <si>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</si>
  <si>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</si>
  <si>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</si>
  <si>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</si>
  <si>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</si>
  <si>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</si>
  <si>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</si>
  <si>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</si>
  <si>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</si>
  <si>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</si>
  <si>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</si>
  <si>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</si>
  <si>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</si>
  <si>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</si>
  <si>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</si>
  <si>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</si>
  <si>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</si>
  <si>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</si>
  <si>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</si>
  <si>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</si>
  <si>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</si>
  <si>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</si>
  <si>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</si>
  <si>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</si>
  <si>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</si>
  <si>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</si>
  <si>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</si>
  <si>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</si>
  <si>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</si>
  <si>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</si>
  <si>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</si>
  <si>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</si>
  <si>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</si>
  <si>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</si>
  <si>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</si>
  <si>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</si>
  <si>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</si>
  <si>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</si>
  <si>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</si>
  <si>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</si>
  <si>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</si>
  <si>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</si>
  <si>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</si>
  <si>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</si>
  <si>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</si>
  <si>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</si>
  <si>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</si>
  <si>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</si>
  <si>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</si>
  <si>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</si>
  <si>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</si>
  <si>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</si>
  <si>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</si>
  <si>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</si>
  <si>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</si>
  <si>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</si>
  <si>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</si>
  <si>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</si>
  <si>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</si>
  <si>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</si>
  <si>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</si>
  <si>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</si>
  <si>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</si>
  <si>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</si>
  <si>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</si>
  <si>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</si>
  <si>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</si>
  <si>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</si>
  <si>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</si>
  <si>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</si>
  <si>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</si>
  <si>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</si>
  <si>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</si>
  <si>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</si>
  <si>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</si>
  <si>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</si>
  <si>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</si>
  <si>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</si>
  <si>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</si>
  <si>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</si>
  <si>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</si>
  <si>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</si>
  <si>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</si>
  <si>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</si>
  <si>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</si>
  <si>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</si>
  <si>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</si>
  <si>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</si>
  <si>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</si>
  <si>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</si>
  <si>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</si>
  <si>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</si>
  <si>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</si>
  <si>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</si>
  <si>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</si>
  <si>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</si>
  <si>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</si>
  <si>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</si>
  <si>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</si>
  <si>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</si>
  <si>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</si>
  <si>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</si>
  <si>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</si>
  <si>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</si>
  <si>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</si>
  <si>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</si>
  <si>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</si>
  <si>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</si>
  <si>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</si>
  <si>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</si>
  <si>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</si>
  <si>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</si>
  <si>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</si>
  <si>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</si>
  <si>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</si>
  <si>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</si>
  <si>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</si>
  <si>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</si>
  <si>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</si>
  <si>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</si>
  <si>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</si>
  <si>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</si>
  <si>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</si>
  <si>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</si>
  <si>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</si>
  <si>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</si>
  <si>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</si>
  <si>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</si>
  <si>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</si>
  <si>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</si>
  <si>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</si>
  <si>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</si>
  <si>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</si>
  <si>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</si>
  <si>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</si>
  <si>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</si>
  <si>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</si>
  <si>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</si>
  <si>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</si>
  <si>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</si>
  <si>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</si>
  <si>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</si>
  <si>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</si>
  <si>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</si>
  <si>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</si>
  <si>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</si>
  <si>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</si>
  <si>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</si>
  <si>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</si>
  <si>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</si>
  <si>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</si>
  <si>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</si>
  <si>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</si>
  <si>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</si>
  <si>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</si>
  <si>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</si>
  <si>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</si>
  <si>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</si>
  <si>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</si>
  <si>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</si>
  <si>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</si>
  <si>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</si>
  <si>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</si>
  <si>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</si>
  <si>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</si>
  <si>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</si>
  <si>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</si>
  <si>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</si>
  <si>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</si>
  <si>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</si>
  <si>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</si>
  <si>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</si>
  <si>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</si>
  <si>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</si>
  <si>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</si>
  <si>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</si>
  <si>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</si>
  <si>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</si>
  <si>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</si>
  <si>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</si>
  <si>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</si>
  <si>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</si>
  <si>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</si>
  <si>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</si>
  <si>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</si>
  <si>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</si>
  <si>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</si>
  <si>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</si>
  <si>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</si>
  <si>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</si>
  <si>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</si>
  <si>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</si>
  <si>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</si>
  <si>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</si>
  <si>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</si>
  <si>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</si>
  <si>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</si>
  <si>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</si>
  <si>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</si>
  <si>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</si>
  <si>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</si>
  <si>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</si>
  <si>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</si>
  <si>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</si>
  <si>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</si>
  <si>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</si>
  <si>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</si>
  <si>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</si>
  <si>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</si>
  <si>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</si>
  <si>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</si>
  <si>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</si>
  <si>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</si>
  <si>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</si>
  <si>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</si>
  <si>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</si>
  <si>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</si>
  <si>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</si>
  <si>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</si>
  <si>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</si>
  <si>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</si>
  <si>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</si>
  <si>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</si>
  <si>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</si>
  <si>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</si>
  <si>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</si>
  <si>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</si>
  <si>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</si>
  <si>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</si>
  <si>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</si>
  <si>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</si>
  <si>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</si>
  <si>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</si>
  <si>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</si>
  <si>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</si>
  <si>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</si>
  <si>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</si>
  <si>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</si>
  <si>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</si>
  <si>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</si>
  <si>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</si>
  <si>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</si>
  <si>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</si>
  <si>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</si>
  <si>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</si>
  <si>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</si>
  <si>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</si>
  <si>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</si>
  <si>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</si>
  <si>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</si>
  <si>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</si>
  <si>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</si>
  <si>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</si>
  <si>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</si>
  <si>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</si>
  <si>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</si>
  <si>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</si>
  <si>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</si>
  <si>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</si>
  <si>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</si>
  <si>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</si>
  <si>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</si>
  <si>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</si>
  <si>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</si>
  <si>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</si>
  <si>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</si>
  <si>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</si>
  <si>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</si>
  <si>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</si>
  <si>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</si>
  <si>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</si>
  <si>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</si>
  <si>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</si>
  <si>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</si>
  <si>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</si>
  <si>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</si>
  <si>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</si>
  <si>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</si>
  <si>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</si>
  <si>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</si>
  <si>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</si>
  <si>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</si>
  <si>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</si>
  <si>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</si>
  <si>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</si>
  <si>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</si>
  <si>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</si>
  <si>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</si>
  <si>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</si>
  <si>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</si>
  <si>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</si>
  <si>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</si>
  <si>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</si>
  <si>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</si>
  <si>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</si>
  <si>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</si>
  <si>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</si>
  <si>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</si>
  <si>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</si>
  <si>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</si>
  <si>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</si>
  <si>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</si>
  <si>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</si>
  <si>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</si>
  <si>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</si>
  <si>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</si>
  <si>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</si>
  <si>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</si>
  <si>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</si>
  <si>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</si>
  <si>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</si>
  <si>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</si>
  <si>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</si>
  <si>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</si>
  <si>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</si>
  <si>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</si>
  <si>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</si>
  <si>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</si>
  <si>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</si>
  <si>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</si>
  <si>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</si>
  <si>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</si>
  <si>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</si>
  <si>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</si>
  <si>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</si>
  <si>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</si>
  <si>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</si>
  <si>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</si>
  <si>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</si>
  <si>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</si>
  <si>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</si>
  <si>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</si>
  <si>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</si>
  <si>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</si>
  <si>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</si>
  <si>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</si>
  <si>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</si>
  <si>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</si>
  <si>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</si>
  <si>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</si>
  <si>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</si>
  <si>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</si>
  <si>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</si>
  <si>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</si>
  <si>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</si>
  <si>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</si>
  <si>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</si>
  <si>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</si>
  <si>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</si>
  <si>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</si>
  <si>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</si>
  <si>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</si>
  <si>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</si>
  <si>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</si>
  <si>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</si>
  <si>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</si>
  <si>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</si>
  <si>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</si>
  <si>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</si>
  <si>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</si>
  <si>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</si>
  <si>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</si>
  <si>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</si>
  <si>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</si>
  <si>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</si>
  <si>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</si>
  <si>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</si>
  <si>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</si>
  <si>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</si>
  <si>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</si>
  <si>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</si>
  <si>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</si>
  <si>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</si>
  <si>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</si>
  <si>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</si>
  <si>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</si>
  <si>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</si>
  <si>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</si>
  <si>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</si>
  <si>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</si>
  <si>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</si>
  <si>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</si>
  <si>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</si>
  <si>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</si>
  <si>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</si>
  <si>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</si>
  <si>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</si>
  <si>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</si>
  <si>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</si>
  <si>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</si>
  <si>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</si>
  <si>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</si>
  <si>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</si>
  <si>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</si>
  <si>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</si>
  <si>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</si>
  <si>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</si>
  <si>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</si>
  <si>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</si>
  <si>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</si>
  <si>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</si>
  <si>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</si>
  <si>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</si>
  <si>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</si>
  <si>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</si>
  <si>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</si>
  <si>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</si>
  <si>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</si>
  <si>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</si>
  <si>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</si>
  <si>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</si>
  <si>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</si>
  <si>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</si>
  <si>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</si>
  <si>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</si>
  <si>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</si>
  <si>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</si>
  <si>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</si>
  <si>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</si>
  <si>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</si>
  <si>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</si>
  <si>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</si>
  <si>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</si>
  <si>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</si>
  <si>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</si>
  <si>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</si>
  <si>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</si>
  <si>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</si>
  <si>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</si>
  <si>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</si>
  <si>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</si>
  <si>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</si>
  <si>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</si>
  <si>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</si>
  <si>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</si>
  <si>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</si>
  <si>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</si>
  <si>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</si>
  <si>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</si>
  <si>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</si>
  <si>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</si>
  <si>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</si>
  <si>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</si>
  <si>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</si>
  <si>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</si>
  <si>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</si>
  <si>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</si>
  <si>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</si>
  <si>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</si>
  <si>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</si>
  <si>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</si>
  <si>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</si>
  <si>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</si>
  <si>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</si>
  <si>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</si>
  <si>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</si>
  <si>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</si>
  <si>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</si>
  <si>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</si>
  <si>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</si>
  <si>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</si>
  <si>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</si>
  <si>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</si>
  <si>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</si>
  <si>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</si>
  <si>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</si>
  <si>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</si>
  <si>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</si>
  <si>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</si>
  <si>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</si>
  <si>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</si>
  <si>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</si>
  <si>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</si>
  <si>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</si>
  <si>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</si>
  <si>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</si>
  <si>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</si>
  <si>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</si>
  <si>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</si>
  <si>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</si>
  <si>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</si>
  <si>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</si>
  <si>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</si>
  <si>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</si>
  <si>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</si>
  <si>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</si>
  <si>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</si>
  <si>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</si>
  <si>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</si>
  <si>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</si>
  <si>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</si>
  <si>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</si>
  <si>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</si>
  <si>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</si>
  <si>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</si>
  <si>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</si>
  <si>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</si>
  <si>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</si>
  <si>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</si>
  <si>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</si>
  <si>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</si>
  <si>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</si>
  <si>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</si>
  <si>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</si>
  <si>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</si>
  <si>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</si>
  <si>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</si>
  <si>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</si>
  <si>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</si>
  <si>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</si>
  <si>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</si>
  <si>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</si>
  <si>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</si>
  <si>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</si>
  <si>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</si>
  <si>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</si>
  <si>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</si>
  <si>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</si>
  <si>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</si>
  <si>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</si>
  <si>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</si>
  <si>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</si>
  <si>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</si>
  <si>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</si>
  <si>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</si>
  <si>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</si>
  <si>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</si>
  <si>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</si>
  <si>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</si>
  <si>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</si>
  <si>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</si>
  <si>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</si>
  <si>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</si>
  <si>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</si>
  <si>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</si>
  <si>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</si>
  <si>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</si>
  <si>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</si>
  <si>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</si>
  <si>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</si>
  <si>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</si>
  <si>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</si>
  <si>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</si>
  <si>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</si>
  <si>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</si>
  <si>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</si>
  <si>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</si>
  <si>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</si>
  <si>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</si>
  <si>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</si>
  <si>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</si>
  <si>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</si>
  <si>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</si>
  <si>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</si>
  <si>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</si>
  <si>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</si>
  <si>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</si>
  <si>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</si>
  <si>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</si>
  <si>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</si>
  <si>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</si>
  <si>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</si>
  <si>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</si>
  <si>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</si>
  <si>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</si>
  <si>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</si>
  <si>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</si>
  <si>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</si>
  <si>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</si>
  <si>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</si>
  <si>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</si>
  <si>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</si>
  <si>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</si>
  <si>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</si>
  <si>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</si>
  <si>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</si>
  <si>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</si>
  <si>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</si>
  <si>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</si>
  <si>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</si>
  <si>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</si>
  <si>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</si>
  <si>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</si>
  <si>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</si>
  <si>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</si>
  <si>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</si>
  <si>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</si>
  <si>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</si>
  <si>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</si>
  <si>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</si>
  <si>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</si>
  <si>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</si>
  <si>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</si>
  <si>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</si>
  <si>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</si>
  <si>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</si>
  <si>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</si>
  <si>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</si>
  <si>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</si>
  <si>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</si>
  <si>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</si>
  <si>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</si>
  <si>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</si>
  <si>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</si>
  <si>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</si>
  <si>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</si>
  <si>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</si>
  <si>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</si>
  <si>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</si>
  <si>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</si>
  <si>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</si>
  <si>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</si>
  <si>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</si>
  <si>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</si>
  <si>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</si>
  <si>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</si>
  <si>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</si>
  <si>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</si>
  <si>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</si>
  <si>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</si>
  <si>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</si>
  <si>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</si>
  <si>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</si>
  <si>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</si>
  <si>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</si>
  <si>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</si>
  <si>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</si>
  <si>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</si>
  <si>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</si>
  <si>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</si>
  <si>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</si>
  <si>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</si>
  <si>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</si>
  <si>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</si>
  <si>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</si>
  <si>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</si>
  <si>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</si>
  <si>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</si>
  <si>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</si>
  <si>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</si>
  <si>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</si>
  <si>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</si>
  <si>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</si>
  <si>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</si>
  <si>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</si>
  <si>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</si>
  <si>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</si>
  <si>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</si>
  <si>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</si>
  <si>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</si>
  <si>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</si>
  <si>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</si>
  <si>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</si>
  <si>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</si>
  <si>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</si>
  <si>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</si>
  <si>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</si>
  <si>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</si>
  <si>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</si>
  <si>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</si>
  <si>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</si>
  <si>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</si>
  <si>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</si>
  <si>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</si>
  <si>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</si>
  <si>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</si>
  <si>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</si>
  <si>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</si>
  <si>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</si>
  <si>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</si>
  <si>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</si>
  <si>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</si>
  <si>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</si>
  <si>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</si>
  <si>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</si>
  <si>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</si>
  <si>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</si>
  <si>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</si>
  <si>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</si>
  <si>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</si>
  <si>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</si>
  <si>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</si>
  <si>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</si>
  <si>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</si>
  <si>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</si>
  <si>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</si>
  <si>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</si>
  <si>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</si>
  <si>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</si>
  <si>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</si>
  <si>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</si>
  <si>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</si>
  <si>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</si>
  <si>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</si>
  <si>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</si>
  <si>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</si>
  <si>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</si>
  <si>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</si>
  <si>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</si>
  <si>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</si>
  <si>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</si>
  <si>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</si>
  <si>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</si>
  <si>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</si>
  <si>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</si>
  <si>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</si>
  <si>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</si>
  <si>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</si>
  <si>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</si>
  <si>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</si>
  <si>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</si>
  <si>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</si>
  <si>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</si>
  <si>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</si>
  <si>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</si>
  <si>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</si>
  <si>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</si>
  <si>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</si>
  <si>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</si>
  <si>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</si>
  <si>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</si>
  <si>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</si>
  <si>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</si>
  <si>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</si>
  <si>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</si>
  <si>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</si>
  <si>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</si>
  <si>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</si>
  <si>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</si>
  <si>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</si>
  <si>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</si>
  <si>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</si>
  <si>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</si>
  <si>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</si>
  <si>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</si>
  <si>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</si>
  <si>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</si>
  <si>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</si>
  <si>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</si>
  <si>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</si>
  <si>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</si>
  <si>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</si>
  <si>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</si>
  <si>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</si>
  <si>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</si>
  <si>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</si>
  <si>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</si>
  <si>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</si>
  <si>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</si>
  <si>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</si>
  <si>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</si>
  <si>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</si>
  <si>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</si>
  <si>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</si>
  <si>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</si>
  <si>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</si>
  <si>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</si>
  <si>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</si>
  <si>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</si>
  <si>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</si>
  <si>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</si>
  <si>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</si>
  <si>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</si>
  <si>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</si>
  <si>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</si>
  <si>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</si>
  <si>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</si>
  <si>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</si>
  <si>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</si>
  <si>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</si>
  <si>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</si>
  <si>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</si>
  <si>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</si>
  <si>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</si>
  <si>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</si>
  <si>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</si>
  <si>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</si>
  <si>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</si>
  <si>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</si>
  <si>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</si>
  <si>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</si>
  <si>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</si>
  <si>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</si>
  <si>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</si>
  <si>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</si>
  <si>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</si>
  <si>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</si>
  <si>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</si>
  <si>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</si>
  <si>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</si>
  <si>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</si>
  <si>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</si>
  <si>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</si>
  <si>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</si>
  <si>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</si>
  <si>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</si>
  <si>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</si>
  <si>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</si>
  <si>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</si>
  <si>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</si>
  <si>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</si>
  <si>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</si>
  <si>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</si>
  <si>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</si>
  <si>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</si>
  <si>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</si>
  <si>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</si>
  <si>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</si>
  <si>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</si>
  <si>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</si>
  <si>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</si>
  <si>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</si>
  <si>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</si>
  <si>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</si>
  <si>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</si>
  <si>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</si>
  <si>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</si>
  <si>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</si>
  <si>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</si>
  <si>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</si>
  <si>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</si>
  <si>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</si>
  <si>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</si>
  <si>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</si>
  <si>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</si>
  <si>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</si>
  <si>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</si>
  <si>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</si>
  <si>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</si>
  <si>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</si>
  <si>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</si>
  <si>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</si>
  <si>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</si>
  <si>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</si>
  <si>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</si>
  <si>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</si>
  <si>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</si>
  <si>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</si>
  <si>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</si>
  <si>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</si>
  <si>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</si>
  <si>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</si>
  <si>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</si>
  <si>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</si>
  <si>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</si>
  <si>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</si>
  <si>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</si>
  <si>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</si>
  <si>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</si>
  <si>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</si>
  <si>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</si>
  <si>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</si>
  <si>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</si>
  <si>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</si>
  <si>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</si>
  <si>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</si>
  <si>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</si>
  <si>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</si>
  <si>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</si>
  <si>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</si>
  <si>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</si>
  <si>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</si>
  <si>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</si>
  <si>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</si>
  <si>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</si>
  <si>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</si>
  <si>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</si>
  <si>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</si>
  <si>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</si>
  <si>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</si>
  <si>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</si>
  <si>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</si>
  <si>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</si>
  <si>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</si>
  <si>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</si>
  <si>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</si>
  <si>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</si>
  <si>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</si>
  <si>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</si>
  <si>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</si>
  <si>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</si>
  <si>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</si>
  <si>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</si>
  <si>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</si>
  <si>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</si>
  <si>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</si>
  <si>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</si>
  <si>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</si>
  <si>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</si>
  <si>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</si>
  <si>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</si>
  <si>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</si>
  <si>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</si>
  <si>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</si>
  <si>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</si>
  <si>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</si>
  <si>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</si>
  <si>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</si>
  <si>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</si>
  <si>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</si>
  <si>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</si>
  <si>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</si>
  <si>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</si>
  <si>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</si>
  <si>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</si>
  <si>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</si>
  <si>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</si>
  <si>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</si>
  <si>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</si>
  <si>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</si>
  <si>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</si>
  <si>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</si>
  <si>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</si>
  <si>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</si>
  <si>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</si>
  <si>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</si>
  <si>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</si>
  <si>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</si>
  <si>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</si>
  <si>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</si>
  <si>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</si>
  <si>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</si>
  <si>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</si>
  <si>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</si>
  <si>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</si>
  <si>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</si>
  <si>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</si>
  <si>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</si>
  <si>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</si>
  <si>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</si>
  <si>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</si>
  <si>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</si>
  <si>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</si>
  <si>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</si>
  <si>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</si>
  <si>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</si>
  <si>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</si>
  <si>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</si>
  <si>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</si>
  <si>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</si>
  <si>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</si>
  <si>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</si>
  <si>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</si>
  <si>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</si>
  <si>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</si>
  <si>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</si>
  <si>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</si>
  <si>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</si>
  <si>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</si>
  <si>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</si>
  <si>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</si>
  <si>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</si>
  <si>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</si>
  <si>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</si>
  <si>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</si>
  <si>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</si>
  <si>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</si>
  <si>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</si>
  <si>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</si>
  <si>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</si>
  <si>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</si>
  <si>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</si>
  <si>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</si>
  <si>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</si>
  <si>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</si>
  <si>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</si>
  <si>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</si>
  <si>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</si>
  <si>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</si>
  <si>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</si>
  <si>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</si>
  <si>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</si>
  <si>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</si>
  <si>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</si>
  <si>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</si>
  <si>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</si>
  <si>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</si>
  <si>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</si>
  <si>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</si>
  <si>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</si>
  <si>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</si>
  <si>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</si>
  <si>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</si>
  <si>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</si>
  <si>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</si>
  <si>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</si>
  <si>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</si>
  <si>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</si>
  <si>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</si>
  <si>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</si>
  <si>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</si>
  <si>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</si>
  <si>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</si>
  <si>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</si>
  <si>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</si>
  <si>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</si>
  <si>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</si>
  <si>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</si>
  <si>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</si>
  <si>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</si>
  <si>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</si>
  <si>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</si>
  <si>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</si>
  <si>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</si>
  <si>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</si>
  <si>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</si>
  <si>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</si>
  <si>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</si>
  <si>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</si>
  <si>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</si>
  <si>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</si>
  <si>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</si>
  <si>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</si>
  <si>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</si>
  <si>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</si>
  <si>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</si>
  <si>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</si>
  <si>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</si>
  <si>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</si>
  <si>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</si>
  <si>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</si>
  <si>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</si>
  <si>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</si>
  <si>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</si>
  <si>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</si>
  <si>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</si>
  <si>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</si>
  <si>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</si>
  <si>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</si>
  <si>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</si>
  <si>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</si>
  <si>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</si>
  <si>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</si>
  <si>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</si>
  <si>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</si>
  <si>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</si>
  <si>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</si>
  <si>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</si>
  <si>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</si>
  <si>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</si>
  <si>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</si>
  <si>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</si>
  <si>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</si>
  <si>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</si>
  <si>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</si>
  <si>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</si>
  <si>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</si>
  <si>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</si>
  <si>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</si>
  <si>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</si>
  <si>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</si>
  <si>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</si>
  <si>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</si>
  <si>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</si>
  <si>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</si>
  <si>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</si>
  <si>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</si>
  <si>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</si>
  <si>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</si>
  <si>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</si>
  <si>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</si>
  <si>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</si>
  <si>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</si>
  <si>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</si>
  <si>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</si>
  <si>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</si>
  <si>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</si>
  <si>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</si>
  <si>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</si>
  <si>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</si>
  <si>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</si>
  <si>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</si>
  <si>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</si>
  <si>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</si>
  <si>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</si>
  <si>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</si>
  <si>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</si>
  <si>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</si>
  <si>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</si>
  <si>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</si>
  <si>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</si>
  <si>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</si>
  <si>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</si>
  <si>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</si>
  <si>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</si>
  <si>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</si>
  <si>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</si>
  <si>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</si>
  <si>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</si>
  <si>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</si>
  <si>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</si>
  <si>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</si>
  <si>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</si>
  <si>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</si>
  <si>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</si>
  <si>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</si>
  <si>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</si>
  <si>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</si>
  <si>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</si>
  <si>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</si>
  <si>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</si>
  <si>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</si>
  <si>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</si>
  <si>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</si>
  <si>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</si>
  <si>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</si>
  <si>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</si>
  <si>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</si>
  <si>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</si>
  <si>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</si>
  <si>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</si>
  <si>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</si>
  <si>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</si>
  <si>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</si>
  <si>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</si>
  <si>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</si>
  <si>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</si>
  <si>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</si>
  <si>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</si>
  <si>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</si>
  <si>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</si>
  <si>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</si>
  <si>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</si>
  <si>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</si>
  <si>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</si>
  <si>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</si>
  <si>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</si>
  <si>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</si>
  <si>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</si>
  <si>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</si>
  <si>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</si>
  <si>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</si>
  <si>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</si>
  <si>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</si>
  <si>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</si>
  <si>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</si>
  <si>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</si>
  <si>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</si>
  <si>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</si>
  <si>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</si>
  <si>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</si>
  <si>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</si>
  <si>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</si>
  <si>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</si>
  <si>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</si>
  <si>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</si>
  <si>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</si>
  <si>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</si>
  <si>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</si>
  <si>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</si>
  <si>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</si>
  <si>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</si>
  <si>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</si>
  <si>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</si>
  <si>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</si>
  <si>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</si>
  <si>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</si>
  <si>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</si>
  <si>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</si>
  <si>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</si>
  <si>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</si>
  <si>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</si>
  <si>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</si>
  <si>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</si>
  <si>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</si>
  <si>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</si>
  <si>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</si>
  <si>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</si>
  <si>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</si>
  <si>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</si>
  <si>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</si>
  <si>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</si>
  <si>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</si>
  <si>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</si>
  <si>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</si>
  <si>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</si>
  <si>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</si>
  <si>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</si>
  <si>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</si>
  <si>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</si>
  <si>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</si>
  <si>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</si>
  <si>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</si>
  <si>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</si>
  <si>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</si>
  <si>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</si>
  <si>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</si>
  <si>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</si>
  <si>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</si>
  <si>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</si>
  <si>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</si>
  <si>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</si>
  <si>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</si>
  <si>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</si>
  <si>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</si>
  <si>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</si>
  <si>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</si>
  <si>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</si>
  <si>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</si>
  <si>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</si>
  <si>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</si>
  <si>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</si>
  <si>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</si>
  <si>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</si>
  <si>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</si>
  <si>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</si>
  <si>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</si>
  <si>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</si>
  <si>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</si>
  <si>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</si>
  <si>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</si>
  <si>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</si>
  <si>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</si>
  <si>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</si>
  <si>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</si>
  <si>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</si>
  <si>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</si>
  <si>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</si>
  <si>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</si>
  <si>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</si>
  <si>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</si>
  <si>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</si>
  <si>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</si>
  <si>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</si>
  <si>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</si>
  <si>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</si>
  <si>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</si>
  <si>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</si>
  <si>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</si>
  <si>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</si>
  <si>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</si>
  <si>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</si>
  <si>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</si>
  <si>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</si>
  <si>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</si>
  <si>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</si>
  <si>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</si>
  <si>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</si>
  <si>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</si>
  <si>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</si>
  <si>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</si>
  <si>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</si>
  <si>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</si>
  <si>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</si>
  <si>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</si>
  <si>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</si>
  <si>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</si>
  <si>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</si>
  <si>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</si>
  <si>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</si>
  <si>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</si>
  <si>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</si>
  <si>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</si>
  <si>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</si>
  <si>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</si>
  <si>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</si>
  <si>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</si>
  <si>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</si>
  <si>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</si>
  <si>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</si>
  <si>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</si>
  <si>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</si>
  <si>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</si>
  <si>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</si>
  <si>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</si>
  <si>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</si>
  <si>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</si>
  <si>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</si>
  <si>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</si>
  <si>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</si>
  <si>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</si>
  <si>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</si>
  <si>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</si>
  <si>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</si>
  <si>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</si>
  <si>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</si>
  <si>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</si>
  <si>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</si>
  <si>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</si>
  <si>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</si>
  <si>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</si>
  <si>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</si>
  <si>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</si>
  <si>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</si>
  <si>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</si>
  <si>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</si>
  <si>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</si>
  <si>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</si>
  <si>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</si>
  <si>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</si>
  <si>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</si>
  <si>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</si>
  <si>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</si>
  <si>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</si>
  <si>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</si>
  <si>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</si>
  <si>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</si>
  <si>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</si>
  <si>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</si>
  <si>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</si>
  <si>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</si>
  <si>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</si>
  <si>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</si>
  <si>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</si>
  <si>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</si>
  <si>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</si>
  <si>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</si>
  <si>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</si>
  <si>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</si>
  <si>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</si>
  <si>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</si>
  <si>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</si>
  <si>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</si>
  <si>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</si>
  <si>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</si>
  <si>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</si>
  <si>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</si>
  <si>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</si>
  <si>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</si>
  <si>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</si>
  <si>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</si>
  <si>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</si>
  <si>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</si>
  <si>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</si>
  <si>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</si>
  <si>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</si>
  <si>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</si>
  <si>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</si>
  <si>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</si>
  <si>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</si>
  <si>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</si>
  <si>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</si>
  <si>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</si>
  <si>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</si>
  <si>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</si>
  <si>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</si>
  <si>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</si>
  <si>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</si>
  <si>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</si>
  <si>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</si>
  <si>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</si>
  <si>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</si>
  <si>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</si>
  <si>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</si>
  <si>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</si>
  <si>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</si>
  <si>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</si>
  <si>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</si>
  <si>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</si>
  <si>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</si>
  <si>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</si>
  <si>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</si>
  <si>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</si>
  <si>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</si>
  <si>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</si>
  <si>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</si>
  <si>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</si>
  <si>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</si>
  <si>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</si>
  <si>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</si>
  <si>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</si>
  <si>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</si>
  <si>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</si>
  <si>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</si>
  <si>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</si>
  <si>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</si>
  <si>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</si>
  <si>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</si>
  <si>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</si>
  <si>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</si>
  <si>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</si>
  <si>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</si>
  <si>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</si>
  <si>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</si>
  <si>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</si>
  <si>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</si>
  <si>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</si>
  <si>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</si>
  <si>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</si>
  <si>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</si>
  <si>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</si>
  <si>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</si>
  <si>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</si>
  <si>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</si>
  <si>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</si>
  <si>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</si>
  <si>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</si>
  <si>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</si>
  <si>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</si>
  <si>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</si>
  <si>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</si>
  <si>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</si>
  <si>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</si>
  <si>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</si>
  <si>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</si>
  <si>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</si>
  <si>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</si>
  <si>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</si>
  <si>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</si>
  <si>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</si>
  <si>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</si>
  <si>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</si>
  <si>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</si>
  <si>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</si>
  <si>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</si>
  <si>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</si>
  <si>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</si>
  <si>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</si>
  <si>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</si>
  <si>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</si>
  <si>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</si>
  <si>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</si>
  <si>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</si>
  <si>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</si>
  <si>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</si>
  <si>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</si>
  <si>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</si>
  <si>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</si>
  <si>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</si>
  <si>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</si>
  <si>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</si>
  <si>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</si>
  <si>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</si>
  <si>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</si>
  <si>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</si>
  <si>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</si>
  <si>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</si>
  <si>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</si>
  <si>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</si>
  <si>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</si>
  <si>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</si>
  <si>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</si>
  <si>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</si>
  <si>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</si>
  <si>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</si>
  <si>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</si>
  <si>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</si>
  <si>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</si>
  <si>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</si>
  <si>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</si>
  <si>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</si>
  <si>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</si>
  <si>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</si>
  <si>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</si>
  <si>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</si>
  <si>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</si>
  <si>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</si>
  <si>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</si>
  <si>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</si>
  <si>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</si>
  <si>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</si>
  <si>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</si>
  <si>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</si>
  <si>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</si>
  <si>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</si>
  <si>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</si>
  <si>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</si>
  <si>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</si>
  <si>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</si>
  <si>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</si>
  <si>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</si>
  <si>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</si>
  <si>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</si>
  <si>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</si>
  <si>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</si>
  <si>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</si>
  <si>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</si>
  <si>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</si>
  <si>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</si>
  <si>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</si>
  <si>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</si>
  <si>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</si>
  <si>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</si>
  <si>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</si>
  <si>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</si>
  <si>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</si>
  <si>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</si>
  <si>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</si>
  <si>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</si>
  <si>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</si>
  <si>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</si>
  <si>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</si>
  <si>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</si>
  <si>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</si>
  <si>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</si>
  <si>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</si>
  <si>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</si>
  <si>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</si>
  <si>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</si>
  <si>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</si>
  <si>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</si>
  <si>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</si>
  <si>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</si>
  <si>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</si>
  <si>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</si>
  <si>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</si>
  <si>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</si>
  <si>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</si>
  <si>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</si>
  <si>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</si>
  <si>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</si>
  <si>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</si>
  <si>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</si>
  <si>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</si>
  <si>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</si>
  <si>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</si>
  <si>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</si>
  <si>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</si>
  <si>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</si>
  <si>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</si>
  <si>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</si>
  <si>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</si>
  <si>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</si>
  <si>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</si>
  <si>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</si>
  <si>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</si>
  <si>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</si>
  <si>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</si>
  <si>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</si>
  <si>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</si>
  <si>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</si>
  <si>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</si>
  <si>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</si>
  <si>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</si>
  <si>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</si>
  <si>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</si>
  <si>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</si>
  <si>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</si>
  <si>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</si>
  <si>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</si>
  <si>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</si>
  <si>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</si>
  <si>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</si>
  <si>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</si>
  <si>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</si>
  <si>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</si>
  <si>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</si>
  <si>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</si>
  <si>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</si>
  <si>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</si>
  <si>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</si>
  <si>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</si>
  <si>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</si>
  <si>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</si>
  <si>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</si>
  <si>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</si>
  <si>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</si>
  <si>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</si>
  <si>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</si>
  <si>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</si>
  <si>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</si>
  <si>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</si>
  <si>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</si>
  <si>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</si>
  <si>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</si>
  <si>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</si>
  <si>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</si>
  <si>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</si>
  <si>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</si>
  <si>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</si>
  <si>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</si>
  <si>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</si>
  <si>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</si>
  <si>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</si>
  <si>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</si>
  <si>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</si>
  <si>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</si>
  <si>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</si>
  <si>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</si>
  <si>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</si>
  <si>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</si>
  <si>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</si>
  <si>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</si>
  <si>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</si>
  <si>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</si>
  <si>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</si>
  <si>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</si>
  <si>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</si>
  <si>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</si>
  <si>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</si>
  <si>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</si>
  <si>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</si>
  <si>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</si>
  <si>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</si>
  <si>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</si>
  <si>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</si>
  <si>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</si>
  <si>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</si>
  <si>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</si>
  <si>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</si>
  <si>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</si>
  <si>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</si>
  <si>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</si>
  <si>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</si>
  <si>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</si>
  <si>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</si>
  <si>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</si>
  <si>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</si>
  <si>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</si>
  <si>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</si>
  <si>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</si>
  <si>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</si>
  <si>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</si>
  <si>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</si>
  <si>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</si>
  <si>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</si>
  <si>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</si>
  <si>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</si>
  <si>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</si>
  <si>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</si>
  <si>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</si>
  <si>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</si>
  <si>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</si>
  <si>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</si>
  <si>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</si>
  <si>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</si>
  <si>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</si>
  <si>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</si>
  <si>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</si>
  <si>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</si>
  <si>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</si>
  <si>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</si>
  <si>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</si>
  <si>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</si>
  <si>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</si>
  <si>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</si>
  <si>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</si>
  <si>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</si>
  <si>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</si>
  <si>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</si>
  <si>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</si>
  <si>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</si>
  <si>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</si>
  <si>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</si>
  <si>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</si>
  <si>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</si>
  <si>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</si>
  <si>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</si>
  <si>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</si>
  <si>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</si>
  <si>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</si>
  <si>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</si>
  <si>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</si>
  <si>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</si>
  <si>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</si>
  <si>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</si>
  <si>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</si>
  <si>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</si>
  <si>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</si>
  <si>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</si>
  <si>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</si>
  <si>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</si>
  <si>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</si>
  <si>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</si>
  <si>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</si>
  <si>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</si>
  <si>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</si>
  <si>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</si>
  <si>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</si>
  <si>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</si>
  <si>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</si>
  <si>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</si>
  <si>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</si>
  <si>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</si>
  <si>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</si>
  <si>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</si>
  <si>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</si>
  <si>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</si>
  <si>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</si>
  <si>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</si>
  <si>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</si>
  <si>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</si>
  <si>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</si>
  <si>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</si>
  <si>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</si>
  <si>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</si>
  <si>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</si>
  <si>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</si>
  <si>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</si>
  <si>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</si>
  <si>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</si>
  <si>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</si>
  <si>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</si>
  <si>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</si>
  <si>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</si>
  <si>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</si>
  <si>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</si>
  <si>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</si>
  <si>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</si>
  <si>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</si>
  <si>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</si>
  <si>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</si>
  <si>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</si>
  <si>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</si>
  <si>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</si>
  <si>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</si>
  <si>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</si>
  <si>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</si>
  <si>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</si>
  <si>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</si>
  <si>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</si>
  <si>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</si>
  <si>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</si>
  <si>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</si>
  <si>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</si>
  <si>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</si>
  <si>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</si>
  <si>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</si>
  <si>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</si>
  <si>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</si>
  <si>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</si>
  <si>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</si>
  <si>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</si>
  <si>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</si>
  <si>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</si>
  <si>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</si>
  <si>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</si>
  <si>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</si>
  <si>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</si>
  <si>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</si>
  <si>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</si>
  <si>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</si>
  <si>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</si>
  <si>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</si>
  <si>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</si>
  <si>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</si>
  <si>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</si>
  <si>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</si>
  <si>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</si>
  <si>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</si>
  <si>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</si>
  <si>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</si>
  <si>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</si>
  <si>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</si>
  <si>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</si>
  <si>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</si>
  <si>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</si>
  <si>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</si>
  <si>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</si>
  <si>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</si>
  <si>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</si>
  <si>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</si>
  <si>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</si>
  <si>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</si>
  <si>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</si>
  <si>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</si>
  <si>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</si>
  <si>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</si>
  <si>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</si>
  <si>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</si>
  <si>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</si>
  <si>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</si>
  <si>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</si>
  <si>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</si>
  <si>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</si>
  <si>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</si>
  <si>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</si>
  <si>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</si>
  <si>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</si>
  <si>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</si>
  <si>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</si>
  <si>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</si>
  <si>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</si>
  <si>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</si>
  <si>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</si>
  <si>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</si>
  <si>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</si>
  <si>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</si>
  <si>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</si>
  <si>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</si>
  <si>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</si>
  <si>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</si>
  <si>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</si>
  <si>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</si>
  <si>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</si>
  <si>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</si>
  <si>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</si>
  <si>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</si>
  <si>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</si>
  <si>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</si>
  <si>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</si>
  <si>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</si>
  <si>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</si>
  <si>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</si>
  <si>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</si>
  <si>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</si>
  <si>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</si>
  <si>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</si>
  <si>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</si>
  <si>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</si>
  <si>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</si>
  <si>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</si>
  <si>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</si>
  <si>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</si>
  <si>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</si>
  <si>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</si>
  <si>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</si>
  <si>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</si>
  <si>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</si>
  <si>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</si>
  <si>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</si>
  <si>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</si>
  <si>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</si>
  <si>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</si>
  <si>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</si>
  <si>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</si>
  <si>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</si>
  <si>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</si>
  <si>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</si>
  <si>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</si>
  <si>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</si>
  <si>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</si>
  <si>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</si>
  <si>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</si>
  <si>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</si>
  <si>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</si>
  <si>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</si>
  <si>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</si>
  <si>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</si>
  <si>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</si>
  <si>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</si>
  <si>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</si>
  <si>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</si>
  <si>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</si>
  <si>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</si>
  <si>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</si>
  <si>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</si>
  <si>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</si>
  <si>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</si>
  <si>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</si>
  <si>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</si>
  <si>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</si>
  <si>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</si>
  <si>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</si>
  <si>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</si>
  <si>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</si>
  <si>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</si>
  <si>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</si>
  <si>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</si>
  <si>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</si>
  <si>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</si>
  <si>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</si>
  <si>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</si>
  <si>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</si>
  <si>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</si>
  <si>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</si>
  <si>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</si>
  <si>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</si>
  <si>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</si>
  <si>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</si>
  <si>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</si>
  <si>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</si>
  <si>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</si>
  <si>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</si>
  <si>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</si>
  <si>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</si>
  <si>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</si>
  <si>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</si>
  <si>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</si>
  <si>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</si>
  <si>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</si>
  <si>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</si>
  <si>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</si>
  <si>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</si>
  <si>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</si>
  <si>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</si>
  <si>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</si>
  <si>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</si>
  <si>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</si>
  <si>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</si>
  <si>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</si>
  <si>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</si>
  <si>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</si>
  <si>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</si>
  <si>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</si>
  <si>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</si>
  <si>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</si>
  <si>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</si>
  <si>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</si>
  <si>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</si>
  <si>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</si>
  <si>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</si>
  <si>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</si>
  <si>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</si>
  <si>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</si>
  <si>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</si>
  <si>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</si>
  <si>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</si>
  <si>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</si>
  <si>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</si>
  <si>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</si>
  <si>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</si>
  <si>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</si>
  <si>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</si>
  <si>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</si>
  <si>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</si>
  <si>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</si>
  <si>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</si>
  <si>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</si>
  <si>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</si>
  <si>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</si>
  <si>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</si>
  <si>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</si>
  <si>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</si>
  <si>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</si>
  <si>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</si>
  <si>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</si>
  <si>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</si>
  <si>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</si>
  <si>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</si>
  <si>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</si>
  <si>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</si>
  <si>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</si>
  <si>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</si>
  <si>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</si>
  <si>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</si>
  <si>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</si>
  <si>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</si>
  <si>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</si>
  <si>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</si>
  <si>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</si>
  <si>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</si>
  <si>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</si>
  <si>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</si>
  <si>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</si>
  <si>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</si>
  <si>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</si>
  <si>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</si>
  <si>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</si>
  <si>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</si>
  <si>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</si>
  <si>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</si>
  <si>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</si>
  <si>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</si>
  <si>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</si>
  <si>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</si>
  <si>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</si>
  <si>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</si>
  <si>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</si>
  <si>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</si>
  <si>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</si>
  <si>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</si>
  <si>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</si>
  <si>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</si>
  <si>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</si>
  <si>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</si>
  <si>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</si>
  <si>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</si>
  <si>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</si>
  <si>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</si>
  <si>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</si>
  <si>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</si>
  <si>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</si>
  <si>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</si>
  <si>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</si>
  <si>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</si>
  <si>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</si>
  <si>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</si>
  <si>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</si>
  <si>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</si>
  <si>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</si>
  <si>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</si>
  <si>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</si>
  <si>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</si>
  <si>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</si>
  <si>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</si>
  <si>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</si>
  <si>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</si>
  <si>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</si>
  <si>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</si>
  <si>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</si>
  <si>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</si>
  <si>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</si>
  <si>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</si>
  <si>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</si>
  <si>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</si>
  <si>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</si>
  <si>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</si>
  <si>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</si>
  <si>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</si>
  <si>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</si>
  <si>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</si>
  <si>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</si>
  <si>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</si>
  <si>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</si>
  <si>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</si>
  <si>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</si>
  <si>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</si>
  <si>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</si>
  <si>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</si>
  <si>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</si>
  <si>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</si>
  <si>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</si>
  <si>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</si>
  <si>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</si>
  <si>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</si>
  <si>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</si>
  <si>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</si>
  <si>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</si>
  <si>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</si>
  <si>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</si>
  <si>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</si>
  <si>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</si>
  <si>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</si>
  <si>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</si>
  <si>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</si>
  <si>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</si>
  <si>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</si>
  <si>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</si>
  <si>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</si>
  <si>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</si>
  <si>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</si>
  <si>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</si>
  <si>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</si>
  <si>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</si>
  <si>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</si>
  <si>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</si>
  <si>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</si>
  <si>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</si>
  <si>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</si>
  <si>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</si>
  <si>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</si>
  <si>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</si>
  <si>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</si>
  <si>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</si>
  <si>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</si>
  <si>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</si>
  <si>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</si>
  <si>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</si>
  <si>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</si>
  <si>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</si>
  <si>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</si>
  <si>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</si>
  <si>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</si>
  <si>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</si>
  <si>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</si>
  <si>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</si>
  <si>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</si>
  <si>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</si>
  <si>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</si>
  <si>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</si>
  <si>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</si>
  <si>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</si>
  <si>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</si>
  <si>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</si>
  <si>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</si>
  <si>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</si>
  <si>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</si>
  <si>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</si>
  <si>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</si>
  <si>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</si>
  <si>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</si>
  <si>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</si>
  <si>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</si>
  <si>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</si>
  <si>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</si>
  <si>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</si>
  <si>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</si>
  <si>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</si>
  <si>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</si>
  <si>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</si>
  <si>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</si>
  <si>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</si>
  <si>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</si>
  <si>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</si>
  <si>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</si>
  <si>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</si>
  <si>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</si>
  <si>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</si>
  <si>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</si>
  <si>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</si>
  <si>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</si>
  <si>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</si>
  <si>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</si>
  <si>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</si>
  <si>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</si>
  <si>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</si>
  <si>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</si>
  <si>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</si>
  <si>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</si>
  <si>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</si>
  <si>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</si>
  <si>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</si>
  <si>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</si>
  <si>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</si>
  <si>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</si>
  <si>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</si>
  <si>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</si>
  <si>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</si>
  <si>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</si>
  <si>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</si>
  <si>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</si>
  <si>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</si>
  <si>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</si>
  <si>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</si>
  <si>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</si>
  <si>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</si>
  <si>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</si>
  <si>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</si>
  <si>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</si>
  <si>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</si>
  <si>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</si>
  <si>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</si>
  <si>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</si>
  <si>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</si>
  <si>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</si>
  <si>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</si>
  <si>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</si>
  <si>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</si>
  <si>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</si>
  <si>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</si>
  <si>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</si>
  <si>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</si>
  <si>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</si>
  <si>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</si>
  <si>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</si>
  <si>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</si>
  <si>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</si>
  <si>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</si>
  <si>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</si>
  <si>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</si>
  <si>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</si>
  <si>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</si>
  <si>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</si>
  <si>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</si>
  <si>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</si>
  <si>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</si>
  <si>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</si>
  <si>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</si>
  <si>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</si>
  <si>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</si>
  <si>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</si>
  <si>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</si>
  <si>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</si>
  <si>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</si>
  <si>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</si>
  <si>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</si>
  <si>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</si>
  <si>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</si>
  <si>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</si>
  <si>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</si>
  <si>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</si>
  <si>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</si>
  <si>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</si>
  <si>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</si>
  <si>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</si>
  <si>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</si>
  <si>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</si>
  <si>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</si>
  <si>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</si>
  <si>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</si>
  <si>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</si>
  <si>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</si>
  <si>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</si>
  <si>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</si>
  <si>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</si>
  <si>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</si>
  <si>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</si>
  <si>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</si>
  <si>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</si>
  <si>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</si>
  <si>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</si>
  <si>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</si>
  <si>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</si>
  <si>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</si>
  <si>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</si>
  <si>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</si>
  <si>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</si>
  <si>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</si>
  <si>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</si>
  <si>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</si>
  <si>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</si>
  <si>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</si>
  <si>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</si>
  <si>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</si>
  <si>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</si>
  <si>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</si>
  <si>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</si>
  <si>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</si>
  <si>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</si>
  <si>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</si>
  <si>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</si>
  <si>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</si>
  <si>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</si>
  <si>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</si>
  <si>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</si>
  <si>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</si>
  <si>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</si>
  <si>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</si>
  <si>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</si>
  <si>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</si>
  <si>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</si>
  <si>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</si>
  <si>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</si>
  <si>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</si>
  <si>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</si>
  <si>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</si>
  <si>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</si>
  <si>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</si>
  <si>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</si>
  <si>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</si>
  <si>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</si>
  <si>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</si>
  <si>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</si>
  <si>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</si>
  <si>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</si>
  <si>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</si>
  <si>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</si>
  <si>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</si>
  <si>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</si>
  <si>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</si>
  <si>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</si>
  <si>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</si>
  <si>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</si>
  <si>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</si>
  <si>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</si>
  <si>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</si>
  <si>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</si>
  <si>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</si>
  <si>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</si>
  <si>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</si>
  <si>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</si>
  <si>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</si>
  <si>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</si>
  <si>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</si>
  <si>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</si>
  <si>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</si>
  <si>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</si>
  <si>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</si>
  <si>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</si>
  <si>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</si>
  <si>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</si>
  <si>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</si>
  <si>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</si>
  <si>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</si>
  <si>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</si>
  <si>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</si>
  <si>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</si>
  <si>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</si>
  <si>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</si>
  <si>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</si>
  <si>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</si>
  <si>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</si>
  <si>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</si>
  <si>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</si>
  <si>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</si>
  <si>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</si>
  <si>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</si>
  <si>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</si>
  <si>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</si>
  <si>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</si>
  <si>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</si>
  <si>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</si>
  <si>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</si>
  <si>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</si>
  <si>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</si>
  <si>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</si>
  <si>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</si>
  <si>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</si>
  <si>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</si>
  <si>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</si>
  <si>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</si>
  <si>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</si>
  <si>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</si>
  <si>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</si>
  <si>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</si>
  <si>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</si>
  <si>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</si>
  <si>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</si>
  <si>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</si>
  <si>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</si>
  <si>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</si>
  <si>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</si>
  <si>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</si>
  <si>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</si>
  <si>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</si>
  <si>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</si>
  <si>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</si>
  <si>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</si>
  <si>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</si>
  <si>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</si>
  <si>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</si>
  <si>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</si>
  <si>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</si>
  <si>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</si>
  <si>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</si>
  <si>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</si>
  <si>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</si>
  <si>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</si>
  <si>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</si>
  <si>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</si>
  <si>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</si>
  <si>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</si>
  <si>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</si>
  <si>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</si>
  <si>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</si>
  <si>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</si>
  <si>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</si>
  <si>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</si>
  <si>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</si>
  <si>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</si>
  <si>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</si>
  <si>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</si>
  <si>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</si>
  <si>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</si>
  <si>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</si>
  <si>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</si>
  <si>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</si>
  <si>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</si>
  <si>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</si>
  <si>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</si>
  <si>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</si>
  <si>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</si>
  <si>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</si>
  <si>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</si>
  <si>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</si>
  <si>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</si>
  <si>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</si>
  <si>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</si>
  <si>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</si>
  <si>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</si>
  <si>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</si>
  <si>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</si>
  <si>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</si>
  <si>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</si>
  <si>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</si>
  <si>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</si>
  <si>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</si>
  <si>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</si>
  <si>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</si>
  <si>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</si>
  <si>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</si>
  <si>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</si>
  <si>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</si>
  <si>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</si>
  <si>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</si>
  <si>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</si>
  <si>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</si>
  <si>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</si>
  <si>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</si>
  <si>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</si>
  <si>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</si>
  <si>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</si>
  <si>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</si>
  <si>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</si>
  <si>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</si>
  <si>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</si>
  <si>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</si>
  <si>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</si>
  <si>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</si>
  <si>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</si>
  <si>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</si>
  <si>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</si>
  <si>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</si>
  <si>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</si>
  <si>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</si>
  <si>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</si>
  <si>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</si>
  <si>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</si>
  <si>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</si>
  <si>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</si>
  <si>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</si>
  <si>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</si>
  <si>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</si>
  <si>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</si>
  <si>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</si>
  <si>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</si>
  <si>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</si>
  <si>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</si>
  <si>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</si>
  <si>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</si>
  <si>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</si>
  <si>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</si>
  <si>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</si>
  <si>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</si>
  <si>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</si>
  <si>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</si>
  <si>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</si>
  <si>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</si>
  <si>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</si>
  <si>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</si>
  <si>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</si>
  <si>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</si>
  <si>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</si>
  <si>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</si>
  <si>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</si>
  <si>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</si>
  <si>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</si>
  <si>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</si>
  <si>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</si>
  <si>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</si>
  <si>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</si>
  <si>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</si>
  <si>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</si>
  <si>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</si>
  <si>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</si>
  <si>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</si>
  <si>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</si>
  <si>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</si>
  <si>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</si>
  <si>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</si>
  <si>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</si>
  <si>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</si>
  <si>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</si>
  <si>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</si>
  <si>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</si>
  <si>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</si>
  <si>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</si>
  <si>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</si>
  <si>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</si>
  <si>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</si>
  <si>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</si>
  <si>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</si>
  <si>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</si>
  <si>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</si>
  <si>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</si>
  <si>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</si>
  <si>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</si>
  <si>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</si>
  <si>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</si>
  <si>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</si>
  <si>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</si>
  <si>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</si>
  <si>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</si>
  <si>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</si>
  <si>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</si>
  <si>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</si>
  <si>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</si>
  <si>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</si>
  <si>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</si>
  <si>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</si>
  <si>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</si>
  <si>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</si>
  <si>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</si>
  <si>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</si>
  <si>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</si>
  <si>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</si>
  <si>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</si>
  <si>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</si>
  <si>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</si>
  <si>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</si>
  <si>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</si>
  <si>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</si>
  <si>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</si>
  <si>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</si>
  <si>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</si>
  <si>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</si>
  <si>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</si>
  <si>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</si>
  <si>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</si>
  <si>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</si>
  <si>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</si>
  <si>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</si>
  <si>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</si>
  <si>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</si>
  <si>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</si>
  <si>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</si>
  <si>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</si>
  <si>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</si>
  <si>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</si>
  <si>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</si>
  <si>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</si>
  <si>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</si>
  <si>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</si>
  <si>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</si>
  <si>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</si>
  <si>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</si>
  <si>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</si>
  <si>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</si>
  <si>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</si>
  <si>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</si>
  <si>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</si>
  <si>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</si>
  <si>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</si>
  <si>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</si>
  <si>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</si>
  <si>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</si>
  <si>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</si>
  <si>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</si>
  <si>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</si>
  <si>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</si>
  <si>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</si>
  <si>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</si>
  <si>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</si>
  <si>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</si>
  <si>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</si>
  <si>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</si>
  <si>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</si>
  <si>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</si>
  <si>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</si>
  <si>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</si>
  <si>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</si>
  <si>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</si>
  <si>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</si>
  <si>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</si>
  <si>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</si>
  <si>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</si>
  <si>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</si>
  <si>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</si>
  <si>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</si>
  <si>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</si>
  <si>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</si>
  <si>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</si>
  <si>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</si>
  <si>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</si>
  <si>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</si>
  <si>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</si>
  <si>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</si>
  <si>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</si>
  <si>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</si>
  <si>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</si>
  <si>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</si>
  <si>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</si>
  <si>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</si>
  <si>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</si>
  <si>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</si>
  <si>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</si>
  <si>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</si>
  <si>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</si>
  <si>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</si>
  <si>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</si>
  <si>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</si>
  <si>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</si>
  <si>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</si>
  <si>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</si>
  <si>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</si>
  <si>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</si>
  <si>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</si>
  <si>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</si>
  <si>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</si>
  <si>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</si>
  <si>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</si>
  <si>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</si>
  <si>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</si>
  <si>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</si>
  <si>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</si>
  <si>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</si>
  <si>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</si>
  <si>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</si>
  <si>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</si>
  <si>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</si>
  <si>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</si>
  <si>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</si>
  <si>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</si>
  <si>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</si>
  <si>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</si>
  <si>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</si>
  <si>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</si>
  <si>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</si>
  <si>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</si>
  <si>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</si>
  <si>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</si>
  <si>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</si>
  <si>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</si>
  <si>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</si>
  <si>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</si>
  <si>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</si>
  <si>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</si>
  <si>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</si>
  <si>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</si>
  <si>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</si>
  <si>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</si>
  <si>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</si>
  <si>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</si>
  <si>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</si>
  <si>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</si>
  <si>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</si>
  <si>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</si>
  <si>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</si>
  <si>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</si>
  <si>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</si>
  <si>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</si>
  <si>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</si>
  <si>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</si>
  <si>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</si>
  <si>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</si>
  <si>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</si>
  <si>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</si>
  <si>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</si>
  <si>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</si>
  <si>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</si>
  <si>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</si>
  <si>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</si>
  <si>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</si>
  <si>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</si>
  <si>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</si>
  <si>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</si>
  <si>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</si>
  <si>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</si>
  <si>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</si>
  <si>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</si>
  <si>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</si>
  <si>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</si>
  <si>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</si>
  <si>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</si>
  <si>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</si>
  <si>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</si>
  <si>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</si>
  <si>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</si>
  <si>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</si>
  <si>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</si>
  <si>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</si>
  <si>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</si>
  <si>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</si>
  <si>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</si>
  <si>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</si>
  <si>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</si>
  <si>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</si>
  <si>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</si>
  <si>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</si>
  <si>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</si>
  <si>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</si>
  <si>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</si>
  <si>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</si>
  <si>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</si>
  <si>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</si>
  <si>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</si>
  <si>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</si>
  <si>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</si>
  <si>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</si>
  <si>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</si>
  <si>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</si>
  <si>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</si>
  <si>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</si>
  <si>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</si>
  <si>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</si>
  <si>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</si>
  <si>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</si>
  <si>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</si>
  <si>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</si>
  <si>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</si>
  <si>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</si>
  <si>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</si>
  <si>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</si>
  <si>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</si>
  <si>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</si>
  <si>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</si>
  <si>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</si>
  <si>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</si>
  <si>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</si>
  <si>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</si>
  <si>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</si>
  <si>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</si>
  <si>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</si>
  <si>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</si>
  <si>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</si>
  <si>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</si>
  <si>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</si>
  <si>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</si>
  <si>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</si>
  <si>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</si>
  <si>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</si>
  <si>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</si>
  <si>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</si>
  <si>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</si>
  <si>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</si>
  <si>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</si>
  <si>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</si>
  <si>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</si>
  <si>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</si>
  <si>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</si>
  <si>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</si>
  <si>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</si>
  <si>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</si>
  <si>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</si>
  <si>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</si>
  <si>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</si>
  <si>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</si>
  <si>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</si>
  <si>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</si>
  <si>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</si>
  <si>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</si>
  <si>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</si>
  <si>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</si>
  <si>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</si>
  <si>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</si>
  <si>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</si>
  <si>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</si>
  <si>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</si>
  <si>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</si>
  <si>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</si>
  <si>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</si>
  <si>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</si>
  <si>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</si>
  <si>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</si>
  <si>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</si>
  <si>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</si>
  <si>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</si>
  <si>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</si>
  <si>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</si>
  <si>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</si>
  <si>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</si>
  <si>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</si>
  <si>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</si>
  <si>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</si>
  <si>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</si>
  <si>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</si>
  <si>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</si>
  <si>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</si>
  <si>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</si>
  <si>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</si>
  <si>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</si>
  <si>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</si>
  <si>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</si>
  <si>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</si>
  <si>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</si>
  <si>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</si>
  <si>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</si>
  <si>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</si>
  <si>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</si>
  <si>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</si>
  <si>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</si>
  <si>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</si>
  <si>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</si>
  <si>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</si>
  <si>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</si>
  <si>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</si>
  <si>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</si>
  <si>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</si>
  <si>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</si>
  <si>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</si>
  <si>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</si>
  <si>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</si>
  <si>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</si>
  <si>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</si>
  <si>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</si>
  <si>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</si>
  <si>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</si>
  <si>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</si>
  <si>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</si>
  <si>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</si>
  <si>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</si>
  <si>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</si>
  <si>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</si>
  <si>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</si>
  <si>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</si>
  <si>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</si>
  <si>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</si>
  <si>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</si>
  <si>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</si>
  <si>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</si>
  <si>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</si>
  <si>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</si>
  <si>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</si>
  <si>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</si>
  <si>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</si>
  <si>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</si>
  <si>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</si>
  <si>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</si>
  <si>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</si>
  <si>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</si>
  <si>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</si>
  <si>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</si>
  <si>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</si>
  <si>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</si>
  <si>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</si>
  <si>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</si>
  <si>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</si>
  <si>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</si>
  <si>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</si>
  <si>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</si>
  <si>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</si>
  <si>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</si>
  <si>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</si>
  <si>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</si>
  <si>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</si>
  <si>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</si>
  <si>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</si>
  <si>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</si>
  <si>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</si>
  <si>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</si>
  <si>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</si>
  <si>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</si>
  <si>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</si>
  <si>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</si>
  <si>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</si>
  <si>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</si>
  <si>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</si>
  <si>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</si>
  <si>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</si>
  <si>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</si>
  <si>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</si>
  <si>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</si>
  <si>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</si>
  <si>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</si>
  <si>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</si>
  <si>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</si>
  <si>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</si>
  <si>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</si>
  <si>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</si>
  <si>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</si>
  <si>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</si>
  <si>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</si>
  <si>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</si>
  <si>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</si>
  <si>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</si>
  <si>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</si>
  <si>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</si>
  <si>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</si>
  <si>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</si>
  <si>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</si>
  <si>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</si>
  <si>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</si>
  <si>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</si>
  <si>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</si>
  <si>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</si>
  <si>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</si>
  <si>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</si>
  <si>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</si>
  <si>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</si>
  <si>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</si>
  <si>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</si>
  <si>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</si>
  <si>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</si>
  <si>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</si>
  <si>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</si>
  <si>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</si>
  <si>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</si>
  <si>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</si>
  <si>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</si>
  <si>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</si>
  <si>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</si>
  <si>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</si>
  <si>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</si>
  <si>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</si>
  <si>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</si>
  <si>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</si>
  <si>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</si>
  <si>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</si>
  <si>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</si>
  <si>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</si>
  <si>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</si>
  <si>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</si>
  <si>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</si>
  <si>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</si>
  <si>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</si>
  <si>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</si>
  <si>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</si>
  <si>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</si>
  <si>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</si>
  <si>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</si>
  <si>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</si>
  <si>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</si>
  <si>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</si>
  <si>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</si>
  <si>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</si>
  <si>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</si>
  <si>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</si>
  <si>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</si>
  <si>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</si>
  <si>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</si>
  <si>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</si>
  <si>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</si>
  <si>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</si>
  <si>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</si>
  <si>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</si>
  <si>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</si>
  <si>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</si>
  <si>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</si>
  <si>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</si>
  <si>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</si>
  <si>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</si>
  <si>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</si>
  <si>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</si>
  <si>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</si>
  <si>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</si>
  <si>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</si>
  <si>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</si>
  <si>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</si>
  <si>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</si>
  <si>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</si>
  <si>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</si>
  <si>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</si>
  <si>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</si>
  <si>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</si>
  <si>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</si>
  <si>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</si>
  <si>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</si>
  <si>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</si>
  <si>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</si>
  <si>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</si>
  <si>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</si>
  <si>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</si>
  <si>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</si>
  <si>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</si>
  <si>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</si>
  <si>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</si>
  <si>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</si>
  <si>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</si>
  <si>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</si>
  <si>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</si>
  <si>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</si>
  <si>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</si>
  <si>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</si>
  <si>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</si>
  <si>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</si>
  <si>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</si>
  <si>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</si>
  <si>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</si>
  <si>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</si>
  <si>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</si>
  <si>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</si>
  <si>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</si>
  <si>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</si>
  <si>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</si>
  <si>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</si>
  <si>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</si>
  <si>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</si>
  <si>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</si>
  <si>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</si>
  <si>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</si>
  <si>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</si>
  <si>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</si>
  <si>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</si>
  <si>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</si>
  <si>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</si>
  <si>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</si>
  <si>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</si>
  <si>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</si>
  <si>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</si>
  <si>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</si>
  <si>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</si>
  <si>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</si>
  <si>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</si>
  <si>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</si>
  <si>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</si>
  <si>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</si>
  <si>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</si>
  <si>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</si>
  <si>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</si>
  <si>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</si>
  <si>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</si>
  <si>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</si>
  <si>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</si>
  <si>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</si>
  <si>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</si>
  <si>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</si>
  <si>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</si>
  <si>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</si>
  <si>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</si>
  <si>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</si>
  <si>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</si>
  <si>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</si>
  <si>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</si>
  <si>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</si>
  <si>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</si>
  <si>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</si>
  <si>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</si>
  <si>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</si>
  <si>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</si>
  <si>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</si>
  <si>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</si>
  <si>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</si>
  <si>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</si>
  <si>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</si>
  <si>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</si>
  <si>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</si>
  <si>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</si>
  <si>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</si>
  <si>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</si>
  <si>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</si>
  <si>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</si>
  <si>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</si>
  <si>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</si>
  <si>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</si>
  <si>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</si>
  <si>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</si>
  <si>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</si>
  <si>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</si>
  <si>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</si>
  <si>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</si>
  <si>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</si>
  <si>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</si>
  <si>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</si>
  <si>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</si>
  <si>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</si>
  <si>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</si>
  <si>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</si>
  <si>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</si>
  <si>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</si>
  <si>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</si>
  <si>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</si>
  <si>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</si>
  <si>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</si>
  <si>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</si>
  <si>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</si>
  <si>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</si>
  <si>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</si>
  <si>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</si>
  <si>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</si>
  <si>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</si>
  <si>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</si>
  <si>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</si>
  <si>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</si>
  <si>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</si>
  <si>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</si>
  <si>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</si>
  <si>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</si>
  <si>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</si>
  <si>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</si>
  <si>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</si>
  <si>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</si>
  <si>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</si>
  <si>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</si>
  <si>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</si>
  <si>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</si>
  <si>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</si>
  <si>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</si>
  <si>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</si>
  <si>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</si>
  <si>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</si>
  <si>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</si>
  <si>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</si>
  <si>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</si>
  <si>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</si>
  <si>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</si>
  <si>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</si>
  <si>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</si>
  <si>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</si>
  <si>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</si>
  <si>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</si>
  <si>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</si>
  <si>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</si>
  <si>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</si>
  <si>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</si>
  <si>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</si>
  <si>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</si>
  <si>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</si>
  <si>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</si>
  <si>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</si>
  <si>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</si>
  <si>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</si>
  <si>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</si>
  <si>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</si>
  <si>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</si>
  <si>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</si>
  <si>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</si>
  <si>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</si>
  <si>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</si>
  <si>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</si>
  <si>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</si>
  <si>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</si>
  <si>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</si>
  <si>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</si>
  <si>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</si>
  <si>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</si>
  <si>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</si>
  <si>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</si>
  <si>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</si>
  <si>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</si>
  <si>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</si>
  <si>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</si>
  <si>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</si>
  <si>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</si>
  <si>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</si>
  <si>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</si>
  <si>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</si>
  <si>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</si>
  <si>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</si>
  <si>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</si>
  <si>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</si>
  <si>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</si>
  <si>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</si>
  <si>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</si>
  <si>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</si>
  <si>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</si>
  <si>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</si>
  <si>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</si>
  <si>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</si>
  <si>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</si>
  <si>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</si>
  <si>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</si>
  <si>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</si>
  <si>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</si>
  <si>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</si>
  <si>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</si>
  <si>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</si>
  <si>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</si>
  <si>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</si>
  <si>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</si>
  <si>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</si>
  <si>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</si>
  <si>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</si>
  <si>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</si>
  <si>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</si>
  <si>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</si>
  <si>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</si>
  <si>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</si>
  <si>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</si>
  <si>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</si>
  <si>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</si>
  <si>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</si>
  <si>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</si>
  <si>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</si>
  <si>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</si>
  <si>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</si>
  <si>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</si>
  <si>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</si>
  <si>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</si>
  <si>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</si>
  <si>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</si>
  <si>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</si>
  <si>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</si>
  <si>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</si>
  <si>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</si>
  <si>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</si>
  <si>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</si>
  <si>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</si>
  <si>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</si>
  <si>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</si>
  <si>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</si>
  <si>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</si>
  <si>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</si>
  <si>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</si>
  <si>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</si>
  <si>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</si>
  <si>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</si>
  <si>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</si>
  <si>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</si>
  <si>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</si>
  <si>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</si>
  <si>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</si>
  <si>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</si>
  <si>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</si>
  <si>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</si>
  <si>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</si>
  <si>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</si>
  <si>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</si>
  <si>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</si>
  <si>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</si>
  <si>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</si>
  <si>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</si>
  <si>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</si>
  <si>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</si>
  <si>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</si>
  <si>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</si>
  <si>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</si>
  <si>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</si>
  <si>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</si>
  <si>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</si>
  <si>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</si>
  <si>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</si>
  <si>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</si>
  <si>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</si>
  <si>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</si>
  <si>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</si>
  <si>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</si>
  <si>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</si>
  <si>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</si>
  <si>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</si>
  <si>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</si>
  <si>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</si>
  <si>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</si>
  <si>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</si>
  <si>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</si>
  <si>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</si>
  <si>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</si>
  <si>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</si>
  <si>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</si>
  <si>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</si>
  <si>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</si>
  <si>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</si>
  <si>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</si>
  <si>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</si>
  <si>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</si>
  <si>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</si>
  <si>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</si>
  <si>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</si>
  <si>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</si>
  <si>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</si>
  <si>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</si>
  <si>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</si>
  <si>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</si>
  <si>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</si>
  <si>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</si>
  <si>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</si>
  <si>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</si>
  <si>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</si>
  <si>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</si>
  <si>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</si>
  <si>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</si>
  <si>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</si>
  <si>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</si>
  <si>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</si>
  <si>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</si>
  <si>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</si>
  <si>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</si>
  <si>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</si>
  <si>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</si>
  <si>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</si>
  <si>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</si>
  <si>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</si>
  <si>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</si>
  <si>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</si>
  <si>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</si>
  <si>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</si>
  <si>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</si>
  <si>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</si>
  <si>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</si>
  <si>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</si>
  <si>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</si>
  <si>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</si>
  <si>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</si>
  <si>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</si>
  <si>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</si>
  <si>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</si>
  <si>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</si>
  <si>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</si>
  <si>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</si>
  <si>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</si>
  <si>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</si>
  <si>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</si>
  <si>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</si>
  <si>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</si>
  <si>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</si>
  <si>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</si>
  <si>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</si>
  <si>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</si>
  <si>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</si>
  <si>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</si>
  <si>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</si>
  <si>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</si>
  <si>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</si>
  <si>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</si>
  <si>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</si>
  <si>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</si>
  <si>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</si>
  <si>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</si>
  <si>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</si>
  <si>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</si>
  <si>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</si>
  <si>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</si>
  <si>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</si>
  <si>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</si>
  <si>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</si>
  <si>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</si>
  <si>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</si>
  <si>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</si>
  <si>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</si>
  <si>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</si>
  <si>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</si>
  <si>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</si>
  <si>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</si>
  <si>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</si>
  <si>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</si>
  <si>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</si>
  <si>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</si>
  <si>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</si>
  <si>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</si>
  <si>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</si>
  <si>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</si>
  <si>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</si>
  <si>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</si>
  <si>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</si>
  <si>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</si>
  <si>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</si>
  <si>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</si>
  <si>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</si>
  <si>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</si>
  <si>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</si>
  <si>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</si>
  <si>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</si>
  <si>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</si>
  <si>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</si>
  <si>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</si>
  <si>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</si>
  <si>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</si>
  <si>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</si>
  <si>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</si>
  <si>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</si>
  <si>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</si>
  <si>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</si>
  <si>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</si>
  <si>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</si>
  <si>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</si>
  <si>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</si>
  <si>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</si>
  <si>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</si>
  <si>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</si>
  <si>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</si>
  <si>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</si>
  <si>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</si>
  <si>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</si>
  <si>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</si>
  <si>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</si>
  <si>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</si>
  <si>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</si>
  <si>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</si>
  <si>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</si>
  <si>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</si>
  <si>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</si>
  <si>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</si>
  <si>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</si>
  <si>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</si>
  <si>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</si>
  <si>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</si>
  <si>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</si>
  <si>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</si>
  <si>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</si>
  <si>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</si>
  <si>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</si>
  <si>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</si>
  <si>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</si>
  <si>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</si>
  <si>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</si>
  <si>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</si>
  <si>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</si>
  <si>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</si>
  <si>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</si>
  <si>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</si>
  <si>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</si>
  <si>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</si>
  <si>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</si>
  <si>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</si>
  <si>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</si>
  <si>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</si>
  <si>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</si>
  <si>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</si>
  <si>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</si>
  <si>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</si>
  <si>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</si>
  <si>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</si>
  <si>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</si>
  <si>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</si>
  <si>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</si>
  <si>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</si>
  <si>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</si>
  <si>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</si>
  <si>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</si>
  <si>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</si>
  <si>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</si>
  <si>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</si>
  <si>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</si>
  <si>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</si>
  <si>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</si>
  <si>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</si>
  <si>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</si>
  <si>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</si>
  <si>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</si>
  <si>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</si>
  <si>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</si>
  <si>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</si>
  <si>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</si>
  <si>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</si>
  <si>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</si>
  <si>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</si>
  <si>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</si>
  <si>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</si>
  <si>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</si>
  <si>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</si>
  <si>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</si>
  <si>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</si>
  <si>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</si>
  <si>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</si>
  <si>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</si>
  <si>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</si>
  <si>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</si>
  <si>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</si>
  <si>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</si>
  <si>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</si>
  <si>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</si>
  <si>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</si>
  <si>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</si>
  <si>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</si>
  <si>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</si>
  <si>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</si>
  <si>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</si>
  <si>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</si>
  <si>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</si>
  <si>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</si>
  <si>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</si>
  <si>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</si>
  <si>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</si>
  <si>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</si>
  <si>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</si>
  <si>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</si>
  <si>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</si>
  <si>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</si>
  <si>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</si>
  <si>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</si>
  <si>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</si>
  <si>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</si>
  <si>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</si>
  <si>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</si>
  <si>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</si>
  <si>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</si>
  <si>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</si>
  <si>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</si>
  <si>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</si>
  <si>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</si>
  <si>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</si>
  <si>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</si>
  <si>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</si>
  <si>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</si>
  <si>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</si>
  <si>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</si>
  <si>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</si>
  <si>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</si>
  <si>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</si>
  <si>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</si>
  <si>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</si>
  <si>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</si>
  <si>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</si>
  <si>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</si>
  <si>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</si>
  <si>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</si>
  <si>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</si>
  <si>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</si>
  <si>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</si>
  <si>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</si>
  <si>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</si>
  <si>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</si>
  <si>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</si>
  <si>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</si>
  <si>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</si>
  <si>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</si>
  <si>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</si>
  <si>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</si>
  <si>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</si>
  <si>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</si>
  <si>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</si>
  <si>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</si>
  <si>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</si>
  <si>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</si>
  <si>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</si>
  <si>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</si>
  <si>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</si>
  <si>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</si>
  <si>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</si>
  <si>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</si>
  <si>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</si>
  <si>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</si>
  <si>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</si>
  <si>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</si>
  <si>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</si>
  <si>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</si>
  <si>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</si>
  <si>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</si>
  <si>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</si>
  <si>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</si>
  <si>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</si>
  <si>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</si>
  <si>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</si>
  <si>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</si>
  <si>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</si>
  <si>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</si>
  <si>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</si>
  <si>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</si>
  <si>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</si>
  <si>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</si>
  <si>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</si>
  <si>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</si>
  <si>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</si>
  <si>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</si>
  <si>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</si>
  <si>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</si>
  <si>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</si>
  <si>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</si>
  <si>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</si>
  <si>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</si>
  <si>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</si>
  <si>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</si>
  <si>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</si>
  <si>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</si>
  <si>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</si>
  <si>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</si>
  <si>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</si>
  <si>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</si>
  <si>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</si>
  <si>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</si>
  <si>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</si>
  <si>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</si>
  <si>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</si>
  <si>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</si>
  <si>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</si>
  <si>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</si>
  <si>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</si>
  <si>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</si>
  <si>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</si>
  <si>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</si>
  <si>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</si>
  <si>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</si>
  <si>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</si>
  <si>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</si>
  <si>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</si>
  <si>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</si>
  <si>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</si>
  <si>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</si>
  <si>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</si>
  <si>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</si>
  <si>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</si>
  <si>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</si>
  <si>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</si>
  <si>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</si>
  <si>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</si>
  <si>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</si>
  <si>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</si>
  <si>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</si>
  <si>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</si>
  <si>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</si>
  <si>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</si>
  <si>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</si>
  <si>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</si>
  <si>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</si>
  <si>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</si>
  <si>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</si>
  <si>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</si>
  <si>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</si>
  <si>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</si>
  <si>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</si>
  <si>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</si>
  <si>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</si>
  <si>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</si>
  <si>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</si>
  <si>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</si>
  <si>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</si>
  <si>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</si>
  <si>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</si>
  <si>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</si>
  <si>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</si>
  <si>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</si>
  <si>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</si>
  <si>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</si>
  <si>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</si>
  <si>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</si>
  <si>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</si>
  <si>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</si>
  <si>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</si>
  <si>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</si>
  <si>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</si>
  <si>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</si>
  <si>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</si>
  <si>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</si>
  <si>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</si>
  <si>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</si>
  <si>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</si>
  <si>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</si>
  <si>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</si>
  <si>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</si>
  <si>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</si>
  <si>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</si>
  <si>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</si>
  <si>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</si>
  <si>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</si>
  <si>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</si>
  <si>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</si>
  <si>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</si>
  <si>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</si>
  <si>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</si>
  <si>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</si>
  <si>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</si>
  <si>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</si>
  <si>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</si>
  <si>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</si>
  <si>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</si>
  <si>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</si>
  <si>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</si>
  <si>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</si>
  <si>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</si>
  <si>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</si>
  <si>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</si>
  <si>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</si>
  <si>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</si>
  <si>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</si>
  <si>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</si>
  <si>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</si>
  <si>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</si>
  <si>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</si>
  <si>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</si>
  <si>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</si>
  <si>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</si>
  <si>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</si>
  <si>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</si>
  <si>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</si>
  <si>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</si>
  <si>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</si>
  <si>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</si>
  <si>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</si>
  <si>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</si>
  <si>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</si>
  <si>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</si>
  <si>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</si>
  <si>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</si>
  <si>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</si>
  <si>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</si>
  <si>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</si>
  <si>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</si>
  <si>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</si>
  <si>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</si>
  <si>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</si>
  <si>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</si>
  <si>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</si>
  <si>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</si>
  <si>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</si>
  <si>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</si>
  <si>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</si>
  <si>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</si>
  <si>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</si>
  <si>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</si>
  <si>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</si>
  <si>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</si>
  <si>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</si>
  <si>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</si>
  <si>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</si>
  <si>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</si>
  <si>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</si>
  <si>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</si>
  <si>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</si>
  <si>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</si>
  <si>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</si>
  <si>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</si>
  <si>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</si>
  <si>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</si>
  <si>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</si>
  <si>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</si>
  <si>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</si>
  <si>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</si>
  <si>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</si>
  <si>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</si>
  <si>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</si>
  <si>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</si>
  <si>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</si>
  <si>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</si>
  <si>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</si>
  <si>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</si>
  <si>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</si>
  <si>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</si>
  <si>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</si>
  <si>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</si>
  <si>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</si>
  <si>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</si>
  <si>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</si>
  <si>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</si>
  <si>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</si>
  <si>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</si>
  <si>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</si>
  <si>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</si>
  <si>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</si>
  <si>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</si>
  <si>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</si>
  <si>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</si>
  <si>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</si>
  <si>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</si>
  <si>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</si>
  <si>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</si>
  <si>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</si>
  <si>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</si>
  <si>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</si>
  <si>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</si>
  <si>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</si>
  <si>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</si>
  <si>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</si>
  <si>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</si>
  <si>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</si>
  <si>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</si>
  <si>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</si>
  <si>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</si>
  <si>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</si>
  <si>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</si>
  <si>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</si>
  <si>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</si>
  <si>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</si>
  <si>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</si>
  <si>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</si>
  <si>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</si>
  <si>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</si>
  <si>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</si>
  <si>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</si>
  <si>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</si>
  <si>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</si>
  <si>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</si>
  <si>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</si>
  <si>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</si>
  <si>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</si>
  <si>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</si>
  <si>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</si>
  <si>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</si>
  <si>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</si>
  <si>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</si>
  <si>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</si>
  <si>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</si>
  <si>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</si>
  <si>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</si>
  <si>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</si>
  <si>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</si>
  <si>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</si>
  <si>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</si>
  <si>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</si>
  <si>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</si>
  <si>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</si>
  <si>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</si>
  <si>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</si>
  <si>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</si>
  <si>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</si>
  <si>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</si>
  <si>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</si>
  <si>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</si>
  <si>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</si>
  <si>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</si>
  <si>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</si>
  <si>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</si>
  <si>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</si>
  <si>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</si>
  <si>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</si>
  <si>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</si>
  <si>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</si>
  <si>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</si>
  <si>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</si>
  <si>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</si>
  <si>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</si>
  <si>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</si>
  <si>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</si>
  <si>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</si>
  <si>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</si>
  <si>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</si>
  <si>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</si>
  <si>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</si>
  <si>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</si>
  <si>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</si>
  <si>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</si>
  <si>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</si>
  <si>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</si>
  <si>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</si>
  <si>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</si>
  <si>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</si>
  <si>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</si>
  <si>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</si>
  <si>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</si>
  <si>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</si>
  <si>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</si>
  <si>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</si>
  <si>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</si>
  <si>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</si>
  <si>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</si>
  <si>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</si>
  <si>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</si>
  <si>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</si>
  <si>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</si>
  <si>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</si>
  <si>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</si>
  <si>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</si>
  <si>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</si>
  <si>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</si>
  <si>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</si>
  <si>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</si>
  <si>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</si>
  <si>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</si>
  <si>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</si>
  <si>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</si>
  <si>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</si>
  <si>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</si>
  <si>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</si>
  <si>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</si>
  <si>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</si>
  <si>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</si>
  <si>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</si>
  <si>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</si>
  <si>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</si>
  <si>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</si>
  <si>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</si>
  <si>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</si>
  <si>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</si>
  <si>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</si>
  <si>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</si>
  <si>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</si>
  <si>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</si>
  <si>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</si>
  <si>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</si>
  <si>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</si>
  <si>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</si>
  <si>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</si>
  <si>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</si>
  <si>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</si>
  <si>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</si>
  <si>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</si>
  <si>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</si>
  <si>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</si>
  <si>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</si>
  <si>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</si>
  <si>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</si>
  <si>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</si>
  <si>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</si>
  <si>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</si>
  <si>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</si>
  <si>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</si>
  <si>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</si>
  <si>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</si>
  <si>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</si>
  <si>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</si>
  <si>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</si>
  <si>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</si>
  <si>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</si>
  <si>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</si>
  <si>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</si>
  <si>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</si>
  <si>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</si>
  <si>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</si>
  <si>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</si>
  <si>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</si>
  <si>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</si>
  <si>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</si>
  <si>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</si>
  <si>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</si>
  <si>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</si>
  <si>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</si>
  <si>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</si>
  <si>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</si>
  <si>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</si>
  <si>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</si>
  <si>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</si>
  <si>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</si>
  <si>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</si>
  <si>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</si>
  <si>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</si>
  <si>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</si>
  <si>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</si>
  <si>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</si>
  <si>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</si>
  <si>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</si>
  <si>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</si>
  <si>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</si>
  <si>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</si>
  <si>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</si>
  <si>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</si>
  <si>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</si>
  <si>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</si>
  <si>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</si>
  <si>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</si>
  <si>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</si>
  <si>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</si>
  <si>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</si>
  <si>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</si>
  <si>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</si>
  <si>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</si>
  <si>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</si>
  <si>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</si>
  <si>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</si>
  <si>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</si>
  <si>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</si>
  <si>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</si>
  <si>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</si>
  <si>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</si>
  <si>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</si>
  <si>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</si>
  <si>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</si>
  <si>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</si>
  <si>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</si>
  <si>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</si>
  <si>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</si>
  <si>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</si>
  <si>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</si>
  <si>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</si>
  <si>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</si>
  <si>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</si>
  <si>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</si>
  <si>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</si>
  <si>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</si>
  <si>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</si>
  <si>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</si>
  <si>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</si>
  <si>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</si>
  <si>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</si>
  <si>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</si>
  <si>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</si>
  <si>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</si>
  <si>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</si>
  <si>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</si>
  <si>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</si>
  <si>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</si>
  <si>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</si>
  <si>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</si>
  <si>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</si>
  <si>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</si>
  <si>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</si>
  <si>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</si>
  <si>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</si>
  <si>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</si>
  <si>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</si>
  <si>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</si>
  <si>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</si>
  <si>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</si>
  <si>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</si>
  <si>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</si>
  <si>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</si>
  <si>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</si>
  <si>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</si>
  <si>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</si>
  <si>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</si>
  <si>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</si>
  <si>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</si>
  <si>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</si>
  <si>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</si>
  <si>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</si>
  <si>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</si>
  <si>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</si>
  <si>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</si>
  <si>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</si>
  <si>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</si>
  <si>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</si>
  <si>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</si>
  <si>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</si>
  <si>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</si>
  <si>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</si>
  <si>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</si>
  <si>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</si>
  <si>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</si>
  <si>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</si>
  <si>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</si>
  <si>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</si>
  <si>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</si>
  <si>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</si>
  <si>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</si>
  <si>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</si>
  <si>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</si>
  <si>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</si>
  <si>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</si>
  <si>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</si>
  <si>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</si>
  <si>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</si>
  <si>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</si>
  <si>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</si>
  <si>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</si>
  <si>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</si>
  <si>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</si>
  <si>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</si>
  <si>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</si>
  <si>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</si>
  <si>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</si>
  <si>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</si>
  <si>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</si>
  <si>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</si>
  <si>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</si>
  <si>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</si>
  <si>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</si>
  <si>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</si>
  <si>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</si>
  <si>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</si>
  <si>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</si>
  <si>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</si>
  <si>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</si>
  <si>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</si>
  <si>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</si>
  <si>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</si>
  <si>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</si>
  <si>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</si>
  <si>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</si>
  <si>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</si>
  <si>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</si>
  <si>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</si>
  <si>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</si>
  <si>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</si>
  <si>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</si>
  <si>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</si>
  <si>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</si>
  <si>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</si>
  <si>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</si>
  <si>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</si>
  <si>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</si>
  <si>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</si>
  <si>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</si>
  <si>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</si>
  <si>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</si>
  <si>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</si>
  <si>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</si>
  <si>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</si>
  <si>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</si>
  <si>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</si>
  <si>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</si>
  <si>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</si>
  <si>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</si>
  <si>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</si>
  <si>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</si>
  <si>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</si>
  <si>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</si>
  <si>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</si>
  <si>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</si>
  <si>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</si>
  <si>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</si>
  <si>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</si>
  <si>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</si>
  <si>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</si>
  <si>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</si>
  <si>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</si>
  <si>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</si>
  <si>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</si>
  <si>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</si>
  <si>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</si>
  <si>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</si>
  <si>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</si>
  <si>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</si>
  <si>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</si>
  <si>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</si>
  <si>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</si>
  <si>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</si>
  <si>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</si>
  <si>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</si>
  <si>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</si>
  <si>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</si>
  <si>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</si>
  <si>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</si>
  <si>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</si>
  <si>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</si>
  <si>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</si>
  <si>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</si>
  <si>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</si>
  <si>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</si>
  <si>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</si>
  <si>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</si>
  <si>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</si>
  <si>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</si>
  <si>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</si>
  <si>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</si>
  <si>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</si>
  <si>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</si>
  <si>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</si>
  <si>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</si>
  <si>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</si>
  <si>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</si>
  <si>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</si>
  <si>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</si>
  <si>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</si>
  <si>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</si>
  <si>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</si>
  <si>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</si>
  <si>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</si>
  <si>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</si>
  <si>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</si>
  <si>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</si>
  <si>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</si>
  <si>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</si>
  <si>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</si>
  <si>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</si>
  <si>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</si>
  <si>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</si>
  <si>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</si>
  <si>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</si>
  <si>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</si>
  <si>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</si>
  <si>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</si>
  <si>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</si>
  <si>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</si>
  <si>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</si>
  <si>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</si>
  <si>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</si>
  <si>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</si>
  <si>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</si>
  <si>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</si>
  <si>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</si>
  <si>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</si>
  <si>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</si>
  <si>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</si>
  <si>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</si>
  <si>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</si>
  <si>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</si>
  <si>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</si>
  <si>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</si>
  <si>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</si>
  <si>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</si>
  <si>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</si>
  <si>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</si>
  <si>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</si>
  <si>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</si>
  <si>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</si>
  <si>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</si>
  <si>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</si>
  <si>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</si>
  <si>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</si>
  <si>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</si>
  <si>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</si>
  <si>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</si>
  <si>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</si>
  <si>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</si>
  <si>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</si>
  <si>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</si>
  <si>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</si>
  <si>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</si>
  <si>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</si>
  <si>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</si>
  <si>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</si>
  <si>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</si>
  <si>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</si>
  <si>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</si>
  <si>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</si>
  <si>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</si>
  <si>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</si>
  <si>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</si>
  <si>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</si>
  <si>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</si>
  <si>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</si>
  <si>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</si>
  <si>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</si>
  <si>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</si>
  <si>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</si>
  <si>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</si>
  <si>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</si>
  <si>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</si>
  <si>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</si>
  <si>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</si>
  <si>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</si>
  <si>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</si>
  <si>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</si>
  <si>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</si>
  <si>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</si>
  <si>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</si>
  <si>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</si>
  <si>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</si>
  <si>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</si>
  <si>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</si>
  <si>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</si>
  <si>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</si>
  <si>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</si>
  <si>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</si>
  <si>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</si>
  <si>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</si>
  <si>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</si>
  <si>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</si>
  <si>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</si>
  <si>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</si>
  <si>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</si>
  <si>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</si>
  <si>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</si>
  <si>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</si>
  <si>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</si>
  <si>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</si>
  <si>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</si>
  <si>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</si>
  <si>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</si>
  <si>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</si>
  <si>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</si>
  <si>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</si>
  <si>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</si>
  <si>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</si>
  <si>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</si>
  <si>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</si>
  <si>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</si>
  <si>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</si>
  <si>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</si>
  <si>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</si>
  <si>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</si>
  <si>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</si>
  <si>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</si>
  <si>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</si>
  <si>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</si>
  <si>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</si>
  <si>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</si>
  <si>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</si>
  <si>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</si>
  <si>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</si>
  <si>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</si>
  <si>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</si>
  <si>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</si>
  <si>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</si>
  <si>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</si>
  <si>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</si>
  <si>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</si>
  <si>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</si>
  <si>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</si>
  <si>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</si>
  <si>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</si>
  <si>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</si>
  <si>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</si>
  <si>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</si>
  <si>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</si>
  <si>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</si>
  <si>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</si>
  <si>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</si>
  <si>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</si>
  <si>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</si>
  <si>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</si>
  <si>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</si>
  <si>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</si>
  <si>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</si>
  <si>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</si>
  <si>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</si>
  <si>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</si>
  <si>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</si>
  <si>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</si>
  <si>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</si>
  <si>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</si>
  <si>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</si>
  <si>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</si>
  <si>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</si>
  <si>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</si>
  <si>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</si>
  <si>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</si>
  <si>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</si>
  <si>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</si>
  <si>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</si>
  <si>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</si>
  <si>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</si>
  <si>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</si>
  <si>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</si>
  <si>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</si>
  <si>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</si>
  <si>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</si>
  <si>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</si>
  <si>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</si>
  <si>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</si>
  <si>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</si>
  <si>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</si>
  <si>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</si>
  <si>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</si>
  <si>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</si>
  <si>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</si>
  <si>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</si>
  <si>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</si>
  <si>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</si>
  <si>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</si>
  <si>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</si>
  <si>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</si>
  <si>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</si>
  <si>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</si>
  <si>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</si>
  <si>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</si>
  <si>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</si>
  <si>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</si>
  <si>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</si>
  <si>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</si>
  <si>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</si>
  <si>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</si>
  <si>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</si>
  <si>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</si>
  <si>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</si>
  <si>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</si>
  <si>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</si>
  <si>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</si>
  <si>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</si>
  <si>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</si>
  <si>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</si>
  <si>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</si>
  <si>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</si>
  <si>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</si>
  <si>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</si>
  <si>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</si>
  <si>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</si>
  <si>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</si>
  <si>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</si>
  <si>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</si>
  <si>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</si>
  <si>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</si>
  <si>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</si>
  <si>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</si>
  <si>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</si>
  <si>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</si>
  <si>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</si>
  <si>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</si>
  <si>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</si>
  <si>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</si>
  <si>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</si>
  <si>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</si>
  <si>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</si>
  <si>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</si>
  <si>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</si>
  <si>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</si>
  <si>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</si>
  <si>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</si>
  <si>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</si>
  <si>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</si>
  <si>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</si>
  <si>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</si>
  <si>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</si>
  <si>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</si>
  <si>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</si>
  <si>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</si>
  <si>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</si>
  <si>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</si>
  <si>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</si>
  <si>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</si>
  <si>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</si>
  <si>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</si>
  <si>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</si>
  <si>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</si>
  <si>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</si>
  <si>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</si>
  <si>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</si>
  <si>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</si>
  <si>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</si>
  <si>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</si>
  <si>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</si>
  <si>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</si>
  <si>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</si>
  <si>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</si>
  <si>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</si>
  <si>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</si>
  <si>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</si>
  <si>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</si>
  <si>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</si>
  <si>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</si>
  <si>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</si>
  <si>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</si>
  <si>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</si>
  <si>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</si>
  <si>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</si>
  <si>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</si>
  <si>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</si>
  <si>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</si>
  <si>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</si>
  <si>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</si>
  <si>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</si>
  <si>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</si>
  <si>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</si>
  <si>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</si>
  <si>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</si>
  <si>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</si>
  <si>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</si>
  <si>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</si>
  <si>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</si>
  <si>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</si>
  <si>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</si>
  <si>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</si>
  <si>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</si>
  <si>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</si>
  <si>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</si>
  <si>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</si>
  <si>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</si>
  <si>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</si>
  <si>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</si>
  <si>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</si>
  <si>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</si>
  <si>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</si>
  <si>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</si>
  <si>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</si>
  <si>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</si>
  <si>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</si>
  <si>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</si>
  <si>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</si>
  <si>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</si>
  <si>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</si>
  <si>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</si>
  <si>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</si>
  <si>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</si>
  <si>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</si>
  <si>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</si>
  <si>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</si>
  <si>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</si>
  <si>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</si>
  <si>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</si>
  <si>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</si>
  <si>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</si>
  <si>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</si>
  <si>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</si>
  <si>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</si>
  <si>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</si>
  <si>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</si>
  <si>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</si>
  <si>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</si>
  <si>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</si>
  <si>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</si>
  <si>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</si>
  <si>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</si>
  <si>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</si>
  <si>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</si>
  <si>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</si>
  <si>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</si>
  <si>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</si>
  <si>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</si>
  <si>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</si>
  <si>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</si>
  <si>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</si>
  <si>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</si>
  <si>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</si>
  <si>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</si>
  <si>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</si>
  <si>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</si>
  <si>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</si>
  <si>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</si>
  <si>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</si>
  <si>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</si>
  <si>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</si>
  <si>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</si>
  <si>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</si>
  <si>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</si>
  <si>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</si>
  <si>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</si>
  <si>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</si>
  <si>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</si>
  <si>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</si>
  <si>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</si>
  <si>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</si>
  <si>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</si>
  <si>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</si>
  <si>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</si>
  <si>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</si>
  <si>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</si>
  <si>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</si>
  <si>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</si>
  <si>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</si>
  <si>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</si>
  <si>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</si>
  <si>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</si>
  <si>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</si>
  <si>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</si>
  <si>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</si>
  <si>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</si>
  <si>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</si>
  <si>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</si>
  <si>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</si>
  <si>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</si>
  <si>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</si>
  <si>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</si>
  <si>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</si>
  <si>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</si>
  <si>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</si>
  <si>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</si>
  <si>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</si>
  <si>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</si>
  <si>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</si>
  <si>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</si>
  <si>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</si>
  <si>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</si>
  <si>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</si>
  <si>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</si>
  <si>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</si>
  <si>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</si>
  <si>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</si>
  <si>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</si>
  <si>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</si>
  <si>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</si>
  <si>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</si>
  <si>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</si>
  <si>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</si>
  <si>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</si>
  <si>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</si>
  <si>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</si>
  <si>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</si>
  <si>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</si>
  <si>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</si>
  <si>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</si>
  <si>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</si>
  <si>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</si>
  <si>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</si>
  <si>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</si>
  <si>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</si>
  <si>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</si>
  <si>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</si>
  <si>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</si>
  <si>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</si>
  <si>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</si>
  <si>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</si>
  <si>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</si>
  <si>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</si>
  <si>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</si>
  <si>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</si>
  <si>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</si>
  <si>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</si>
  <si>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</si>
  <si>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</si>
  <si>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</si>
  <si>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</si>
  <si>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</si>
  <si>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</si>
  <si>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</si>
  <si>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</si>
  <si>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</si>
  <si>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</si>
  <si>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</si>
  <si>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</si>
  <si>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</si>
  <si>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</si>
  <si>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</si>
  <si>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</si>
  <si>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</si>
  <si>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</si>
  <si>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</si>
  <si>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</si>
  <si>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</si>
  <si>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</si>
  <si>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</si>
  <si>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</si>
  <si>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</si>
  <si>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</si>
  <si>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</si>
  <si>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</si>
  <si>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</si>
  <si>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</si>
  <si>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</si>
  <si>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</si>
  <si>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</si>
  <si>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</si>
  <si>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</si>
  <si>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</si>
  <si>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</si>
  <si>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</si>
  <si>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</si>
  <si>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</si>
  <si>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</si>
  <si>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</si>
  <si>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</si>
  <si>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</si>
  <si>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</si>
  <si>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</si>
  <si>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</si>
  <si>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</si>
  <si>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</si>
  <si>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</si>
  <si>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</si>
  <si>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</si>
  <si>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</si>
  <si>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</si>
  <si>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</si>
  <si>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</si>
  <si>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</si>
  <si>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</si>
  <si>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</si>
  <si>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</si>
  <si>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</si>
  <si>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</si>
  <si>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</si>
  <si>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</si>
  <si>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</si>
  <si>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</si>
  <si>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</si>
  <si>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</si>
  <si>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</si>
  <si>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</si>
  <si>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</si>
  <si>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</si>
  <si>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</si>
  <si>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</si>
  <si>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</si>
  <si>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</si>
  <si>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</si>
  <si>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</si>
  <si>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</si>
  <si>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</si>
  <si>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</si>
  <si>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</si>
  <si>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</si>
  <si>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</si>
  <si>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</si>
  <si>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</si>
  <si>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</si>
  <si>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</si>
  <si>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</si>
  <si>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</si>
  <si>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</si>
  <si>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</si>
  <si>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</si>
  <si>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</si>
  <si>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</si>
  <si>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</si>
  <si>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</si>
  <si>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</si>
  <si>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</si>
  <si>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</si>
  <si>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</si>
  <si>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</si>
  <si>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</si>
  <si>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</si>
  <si>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</si>
  <si>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</si>
  <si>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</si>
  <si>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</si>
  <si>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</si>
  <si>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</si>
  <si>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</si>
  <si>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</si>
  <si>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</si>
  <si>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</si>
  <si>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</si>
  <si>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</si>
  <si>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</si>
  <si>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</si>
  <si>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</si>
  <si>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</si>
  <si>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</si>
  <si>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</si>
  <si>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</si>
  <si>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</si>
  <si>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</si>
  <si>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</si>
  <si>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</si>
  <si>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</si>
  <si>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</si>
  <si>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</si>
  <si>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</si>
  <si>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</si>
  <si>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</si>
  <si>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</si>
  <si>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</si>
  <si>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</si>
  <si>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</si>
  <si>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</si>
  <si>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</si>
  <si>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</si>
  <si>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</si>
  <si>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</si>
  <si>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</si>
  <si>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</si>
  <si>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</si>
  <si>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</si>
  <si>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</si>
  <si>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</si>
  <si>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</si>
  <si>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</si>
  <si>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</si>
  <si>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</si>
  <si>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</si>
  <si>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</si>
  <si>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</si>
  <si>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</si>
  <si>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</si>
  <si>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</si>
  <si>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</si>
  <si>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</si>
  <si>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</si>
  <si>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</si>
  <si>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</si>
  <si>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</si>
  <si>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</si>
  <si>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</si>
  <si>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</si>
  <si>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</si>
  <si>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</si>
  <si>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</si>
  <si>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</si>
  <si>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</si>
  <si>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</si>
  <si>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</si>
  <si>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</si>
  <si>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</si>
  <si>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</si>
  <si>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</si>
  <si>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</si>
  <si>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</si>
  <si>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</si>
  <si>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</si>
  <si>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</si>
  <si>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</si>
  <si>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</si>
  <si>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</si>
  <si>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</si>
  <si>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</si>
  <si>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</si>
  <si>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</si>
  <si>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</si>
  <si>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</si>
  <si>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</si>
  <si>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</si>
  <si>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</si>
  <si>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</si>
  <si>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</si>
  <si>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</si>
  <si>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</si>
  <si>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</si>
  <si>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</si>
  <si>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</si>
  <si>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</si>
  <si>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</si>
  <si>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</si>
  <si>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</si>
  <si>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</si>
  <si>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</si>
  <si>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</si>
  <si>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</si>
  <si>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</si>
  <si>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</si>
  <si>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</si>
  <si>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</si>
  <si>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</si>
  <si>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</si>
  <si>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</si>
  <si>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</si>
  <si>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</si>
  <si>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</si>
  <si>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</si>
  <si>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</si>
  <si>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</si>
  <si>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</si>
  <si>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</si>
  <si>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</si>
  <si>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</si>
  <si>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</si>
  <si>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</si>
  <si>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</si>
  <si>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</si>
  <si>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</si>
  <si>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</si>
  <si>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</si>
  <si>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</si>
  <si>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</si>
  <si>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</si>
  <si>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</si>
  <si>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</si>
  <si>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</si>
  <si>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</si>
  <si>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</si>
  <si>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</si>
  <si>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</si>
  <si>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</si>
  <si>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</si>
  <si>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</si>
  <si>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</si>
  <si>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</si>
  <si>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</si>
  <si>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</si>
  <si>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</si>
  <si>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</si>
  <si>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</si>
  <si>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</si>
  <si>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</si>
  <si>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</si>
  <si>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</si>
  <si>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</si>
  <si>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</si>
  <si>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</si>
  <si>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</si>
  <si>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</si>
  <si>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</si>
  <si>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</si>
  <si>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</si>
  <si>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</si>
  <si>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</si>
  <si>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</si>
  <si>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</si>
  <si>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</si>
  <si>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</si>
  <si>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</si>
  <si>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</si>
  <si>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</si>
  <si>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</si>
  <si>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</si>
  <si>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</si>
  <si>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</si>
  <si>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</si>
  <si>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</si>
  <si>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</si>
  <si>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</si>
  <si>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</si>
  <si>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</si>
  <si>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</si>
  <si>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</si>
  <si>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</si>
  <si>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</si>
  <si>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</si>
  <si>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</si>
  <si>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</si>
  <si>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</si>
  <si>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</si>
  <si>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</si>
  <si>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</si>
  <si>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</si>
  <si>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</si>
  <si>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</si>
  <si>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</si>
  <si>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</si>
  <si>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</si>
  <si>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</si>
  <si>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</si>
  <si>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</si>
  <si>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</si>
  <si>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</si>
  <si>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</si>
  <si>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</si>
  <si>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</si>
  <si>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</si>
  <si>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</si>
  <si>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</si>
  <si>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</si>
  <si>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</si>
  <si>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</si>
  <si>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</si>
  <si>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</si>
  <si>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</si>
  <si>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</si>
  <si>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</si>
  <si>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</si>
  <si>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</si>
  <si>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</si>
  <si>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</si>
  <si>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</si>
  <si>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</si>
  <si>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</si>
  <si>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</si>
  <si>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</si>
  <si>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</si>
  <si>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</si>
  <si>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</si>
  <si>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</si>
  <si>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</si>
  <si>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</si>
  <si>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</si>
  <si>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</si>
  <si>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</si>
  <si>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</si>
  <si>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</si>
  <si>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</si>
  <si>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</si>
  <si>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</si>
  <si>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</si>
  <si>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</si>
  <si>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</si>
  <si>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</si>
  <si>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</si>
  <si>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</si>
  <si>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</si>
  <si>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</si>
  <si>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</si>
  <si>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</si>
  <si>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</si>
  <si>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</si>
  <si>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</si>
  <si>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</si>
  <si>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</si>
  <si>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</si>
  <si>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</si>
  <si>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</si>
  <si>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</si>
  <si>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</si>
  <si>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</si>
  <si>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</si>
  <si>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</si>
  <si>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</si>
  <si>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</si>
  <si>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</si>
  <si>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</si>
  <si>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</si>
  <si>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</si>
  <si>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</si>
  <si>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</si>
  <si>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</si>
  <si>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</si>
  <si>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</si>
  <si>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</si>
  <si>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</si>
  <si>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</si>
  <si>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</si>
  <si>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</si>
  <si>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</si>
  <si>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</si>
  <si>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</si>
  <si>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</si>
  <si>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</si>
  <si>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</si>
  <si>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</si>
  <si>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</si>
  <si>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</si>
  <si>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</si>
  <si>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</si>
  <si>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</si>
  <si>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</si>
  <si>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</si>
  <si>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</si>
  <si>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</si>
  <si>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</si>
  <si>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</si>
  <si>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</si>
  <si>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</si>
  <si>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</si>
  <si>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</si>
  <si>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</si>
  <si>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</si>
  <si>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</si>
  <si>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</si>
  <si>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</si>
  <si>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</si>
  <si>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</si>
  <si>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</si>
  <si>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</si>
  <si>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</si>
  <si>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</si>
  <si>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</si>
  <si>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</si>
  <si>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</si>
  <si>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</si>
  <si>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</si>
  <si>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</si>
  <si>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</si>
  <si>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</si>
  <si>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</si>
  <si>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</si>
  <si>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</si>
  <si>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</si>
  <si>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</si>
  <si>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</si>
  <si>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</si>
  <si>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</si>
  <si>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</si>
  <si>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</si>
  <si>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</si>
  <si>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</si>
  <si>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</si>
  <si>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</si>
  <si>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</si>
  <si>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</si>
  <si>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</si>
  <si>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</si>
  <si>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</si>
  <si>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</si>
  <si>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</si>
  <si>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</si>
  <si>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</si>
  <si>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</si>
  <si>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</si>
  <si>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</si>
  <si>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</si>
  <si>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</si>
  <si>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</si>
  <si>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</si>
  <si>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</si>
  <si>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</si>
  <si>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</si>
  <si>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</si>
  <si>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</si>
  <si>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</si>
  <si>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</si>
  <si>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</si>
  <si>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</si>
  <si>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</si>
  <si>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</si>
  <si>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</si>
  <si>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</si>
  <si>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</si>
  <si>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</si>
  <si>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</si>
  <si>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</si>
  <si>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</si>
  <si>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</si>
  <si>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</si>
  <si>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</si>
  <si>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</si>
  <si>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</si>
  <si>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</si>
  <si>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</si>
  <si>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</si>
  <si>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</si>
  <si>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</si>
  <si>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</si>
  <si>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</si>
  <si>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</si>
  <si>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</si>
  <si>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</si>
  <si>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</si>
  <si>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</si>
  <si>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</si>
  <si>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</si>
  <si>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</si>
  <si>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</si>
  <si>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</si>
  <si>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</si>
  <si>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</si>
  <si>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</si>
  <si>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</si>
  <si>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</si>
  <si>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</si>
  <si>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</si>
  <si>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</si>
  <si>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</si>
  <si>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</si>
  <si>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</si>
  <si>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</si>
  <si>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</si>
  <si>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</si>
  <si>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</si>
  <si>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</si>
  <si>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</si>
  <si>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</si>
  <si>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</si>
  <si>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</si>
  <si>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</si>
  <si>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</si>
  <si>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</si>
  <si>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</si>
  <si>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</si>
  <si>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</si>
  <si>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</si>
  <si>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</si>
  <si>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</si>
  <si>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</si>
  <si>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</si>
  <si>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</si>
  <si>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</si>
  <si>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</si>
  <si>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</si>
  <si>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</si>
  <si>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</si>
  <si>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</si>
  <si>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</si>
  <si>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</si>
  <si>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</si>
  <si>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</si>
  <si>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</si>
  <si>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</si>
  <si>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</si>
  <si>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</si>
  <si>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</si>
  <si>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</si>
  <si>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</si>
  <si>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</si>
  <si>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</si>
  <si>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</si>
  <si>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</si>
  <si>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</si>
  <si>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</si>
  <si>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</si>
  <si>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</si>
  <si>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</si>
  <si>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</si>
  <si>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</si>
  <si>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</si>
  <si>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</si>
  <si>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</si>
  <si>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</si>
  <si>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</si>
  <si>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</si>
  <si>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</si>
  <si>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</si>
  <si>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</si>
  <si>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</si>
  <si>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</si>
  <si>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</si>
  <si>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</si>
  <si>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</si>
  <si>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</si>
  <si>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</si>
  <si>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</si>
  <si>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</si>
  <si>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</si>
  <si>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</si>
  <si>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</si>
  <si>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</si>
  <si>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</si>
  <si>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</si>
  <si>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</si>
  <si>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</si>
  <si>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</si>
  <si>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</si>
  <si>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</si>
  <si>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</si>
  <si>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</si>
  <si>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</si>
  <si>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</si>
  <si>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</si>
  <si>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</si>
  <si>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</si>
  <si>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</si>
  <si>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</si>
  <si>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</si>
  <si>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</si>
  <si>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</si>
  <si>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</si>
  <si>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</si>
  <si>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</si>
  <si>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</si>
  <si>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</si>
  <si>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</si>
  <si>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</si>
  <si>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</si>
  <si>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</si>
  <si>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</si>
  <si>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</si>
  <si>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</si>
  <si>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</si>
  <si>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</si>
  <si>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</si>
  <si>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</si>
  <si>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</si>
  <si>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</si>
  <si>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</si>
  <si>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</si>
  <si>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</si>
  <si>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</si>
  <si>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</si>
  <si>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</si>
  <si>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</si>
  <si>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</si>
  <si>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</si>
  <si>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</si>
  <si>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</si>
  <si>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</si>
  <si>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</si>
  <si>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</si>
  <si>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</si>
  <si>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</si>
  <si>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</si>
  <si>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</si>
  <si>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</si>
  <si>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</si>
  <si>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</si>
  <si>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</si>
  <si>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</si>
  <si>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</si>
  <si>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</si>
  <si>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</si>
  <si>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</si>
  <si>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</si>
  <si>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</si>
  <si>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</si>
  <si>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</si>
  <si>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</si>
  <si>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</si>
  <si>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</si>
  <si>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</si>
  <si>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</si>
  <si>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</si>
  <si>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</si>
  <si>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</si>
  <si>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</si>
  <si>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</si>
  <si>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</si>
  <si>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</si>
  <si>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</si>
  <si>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</si>
  <si>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</si>
  <si>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</si>
  <si>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</si>
  <si>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</si>
  <si>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</si>
  <si>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</si>
  <si>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</si>
  <si>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</si>
  <si>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</si>
  <si>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</si>
  <si>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</si>
  <si>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</si>
  <si>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</si>
  <si>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</si>
  <si>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</si>
  <si>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</si>
  <si>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</si>
  <si>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</si>
  <si>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</si>
  <si>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</si>
  <si>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</si>
  <si>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</si>
  <si>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</si>
  <si>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</si>
  <si>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</si>
  <si>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</si>
  <si>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</si>
  <si>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</si>
  <si>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</si>
  <si>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</si>
  <si>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</si>
  <si>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</si>
  <si>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</si>
  <si>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</si>
  <si>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</si>
  <si>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</si>
  <si>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</si>
  <si>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</si>
  <si>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</si>
  <si>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</si>
  <si>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</si>
  <si>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</si>
  <si>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</si>
  <si>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</si>
  <si>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</si>
  <si>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</si>
  <si>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</si>
  <si>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</si>
  <si>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</si>
  <si>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</si>
  <si>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</si>
  <si>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</si>
  <si>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</si>
  <si>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</si>
  <si>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</si>
  <si>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</si>
  <si>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</si>
  <si>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</si>
  <si>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</si>
  <si>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</si>
  <si>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</si>
  <si>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</si>
  <si>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</si>
  <si>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</si>
  <si>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</si>
  <si>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</si>
  <si>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</si>
  <si>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</si>
  <si>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</si>
  <si>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</si>
  <si>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</si>
  <si>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</si>
  <si>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</si>
  <si>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</si>
  <si>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</si>
  <si>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</si>
  <si>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</si>
  <si>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</si>
  <si>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</si>
  <si>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</si>
  <si>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</si>
  <si>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</si>
  <si>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</si>
  <si>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</si>
  <si>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</si>
  <si>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</si>
  <si>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</si>
  <si>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</si>
  <si>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</si>
  <si>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</si>
  <si>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</si>
  <si>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</si>
  <si>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</si>
  <si>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</si>
  <si>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</si>
  <si>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</si>
  <si>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</si>
  <si>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</si>
  <si>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</si>
  <si>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</si>
  <si>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</si>
  <si>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</si>
  <si>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</si>
  <si>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</si>
  <si>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</si>
  <si>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</si>
  <si>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</si>
  <si>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</si>
  <si>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</si>
  <si>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</si>
  <si>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</si>
  <si>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</si>
  <si>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</si>
  <si>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</si>
  <si>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</si>
  <si>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</si>
  <si>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</si>
  <si>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</si>
  <si>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</si>
  <si>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</si>
  <si>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</si>
  <si>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</si>
  <si>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</si>
  <si>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</si>
  <si>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</si>
  <si>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</si>
  <si>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</si>
  <si>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</si>
  <si>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</si>
  <si>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</si>
  <si>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</si>
  <si>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</si>
  <si>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</si>
  <si>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</si>
  <si>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</si>
  <si>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</si>
  <si>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</si>
  <si>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</si>
  <si>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</si>
  <si>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</si>
  <si>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</si>
  <si>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</si>
  <si>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</si>
  <si>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</si>
  <si>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</si>
  <si>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</si>
  <si>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</si>
  <si>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</si>
  <si>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</si>
  <si>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</si>
  <si>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</si>
  <si>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</si>
  <si>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</si>
  <si>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</si>
  <si>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</si>
  <si>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</si>
  <si>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</si>
  <si>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</si>
  <si>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</si>
  <si>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</si>
  <si>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</si>
  <si>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</si>
  <si>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</si>
  <si>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</si>
  <si>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</si>
  <si>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</si>
  <si>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</si>
  <si>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</si>
  <si>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</si>
  <si>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</si>
  <si>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</si>
  <si>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</si>
  <si>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</si>
  <si>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</si>
  <si>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</si>
  <si>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</si>
  <si>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</si>
  <si>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</si>
  <si>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</si>
  <si>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</si>
  <si>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</si>
  <si>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</si>
  <si>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</si>
  <si>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</si>
  <si>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</si>
  <si>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</si>
  <si>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</si>
  <si>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</si>
  <si>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</si>
  <si>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</si>
  <si>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</si>
  <si>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</si>
  <si>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</si>
  <si>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</si>
  <si>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</si>
  <si>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</si>
  <si>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</si>
  <si>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</si>
  <si>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</si>
  <si>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</si>
  <si>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</si>
  <si>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</si>
  <si>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</si>
  <si>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</si>
  <si>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</si>
  <si>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</si>
  <si>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</si>
  <si>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</si>
  <si>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</si>
  <si>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</si>
  <si>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</si>
  <si>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</si>
  <si>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</si>
  <si>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</si>
  <si>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</si>
  <si>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</si>
  <si>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</si>
  <si>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</si>
  <si>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</si>
  <si>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</si>
  <si>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</si>
  <si>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</si>
  <si>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</si>
  <si>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</si>
  <si>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</si>
  <si>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</si>
  <si>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</si>
  <si>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</si>
  <si>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</si>
  <si>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</si>
  <si>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</si>
  <si>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</si>
  <si>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</si>
  <si>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</si>
  <si>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</si>
  <si>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</si>
  <si>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</si>
  <si>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</si>
  <si>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</si>
  <si>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</si>
  <si>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</si>
  <si>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</si>
  <si>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</si>
  <si>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</si>
  <si>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</si>
  <si>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</si>
  <si>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</si>
  <si>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</si>
  <si>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</si>
  <si>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</si>
  <si>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</si>
  <si>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</si>
  <si>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</si>
  <si>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</si>
  <si>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</si>
  <si>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</si>
  <si>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</si>
  <si>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</si>
  <si>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</si>
  <si>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</si>
  <si>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</si>
  <si>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</si>
  <si>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</si>
  <si>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</si>
  <si>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</si>
  <si>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</si>
  <si>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</si>
  <si>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</si>
  <si>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</si>
  <si>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</si>
  <si>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</si>
  <si>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</si>
  <si>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</si>
  <si>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</si>
  <si>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</si>
  <si>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</si>
  <si>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</si>
  <si>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</si>
  <si>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</si>
  <si>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</si>
  <si>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</si>
  <si>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</si>
  <si>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</si>
  <si>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</si>
  <si>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</si>
  <si>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</si>
  <si>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</si>
  <si>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</si>
  <si>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</si>
  <si>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</si>
  <si>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</si>
  <si>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</si>
  <si>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</si>
  <si>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</si>
  <si>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</si>
  <si>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</si>
  <si>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</si>
  <si>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</si>
  <si>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</si>
  <si>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</si>
  <si>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</si>
  <si>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</si>
  <si>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</si>
  <si>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</si>
  <si>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</si>
  <si>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</si>
  <si>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</si>
  <si>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</si>
  <si>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</si>
  <si>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</si>
  <si>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</si>
  <si>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</si>
  <si>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</si>
  <si>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</si>
  <si>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</si>
  <si>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</si>
  <si>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</si>
  <si>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</si>
  <si>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</si>
  <si>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</si>
  <si>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</si>
  <si>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</si>
  <si>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</si>
  <si>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</si>
  <si>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</si>
  <si>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</si>
  <si>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</si>
  <si>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</si>
  <si>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</si>
  <si>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</si>
  <si>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</si>
  <si>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</si>
  <si>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</si>
  <si>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</si>
  <si>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</si>
  <si>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</si>
  <si>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</si>
  <si>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</si>
  <si>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</si>
  <si>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</si>
  <si>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</si>
  <si>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</si>
  <si>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</si>
  <si>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</si>
  <si>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</si>
  <si>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</si>
  <si>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</si>
  <si>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</si>
  <si>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</si>
  <si>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</si>
  <si>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</si>
  <si>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</si>
  <si>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</si>
  <si>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</si>
  <si>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</si>
  <si>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</si>
  <si>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</si>
  <si>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</si>
  <si>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</si>
  <si>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</si>
  <si>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</si>
  <si>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</si>
  <si>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</si>
  <si>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</si>
  <si>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</si>
  <si>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</si>
  <si>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</si>
  <si>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</si>
  <si>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</si>
  <si>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</si>
  <si>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</si>
  <si>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</si>
  <si>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</si>
  <si>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</si>
  <si>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</si>
  <si>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</si>
  <si>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</si>
  <si>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</si>
  <si>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</si>
  <si>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</si>
  <si>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</si>
  <si>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</si>
  <si>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</si>
  <si>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</si>
  <si>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</si>
  <si>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</si>
  <si>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</si>
  <si>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</si>
  <si>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</si>
  <si>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</si>
  <si>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</si>
  <si>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</si>
  <si>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</si>
  <si>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</si>
  <si>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</si>
  <si>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</si>
  <si>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</si>
  <si>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</si>
  <si>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</si>
  <si>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</si>
  <si>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</si>
  <si>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</si>
  <si>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</si>
  <si>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</si>
  <si>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</si>
  <si>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</si>
  <si>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</si>
  <si>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</si>
  <si>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</si>
  <si>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</si>
  <si>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</si>
  <si>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</si>
  <si>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</si>
  <si>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</si>
  <si>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</si>
  <si>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</si>
  <si>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</si>
  <si>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</si>
  <si>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</si>
  <si>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</si>
  <si>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</si>
  <si>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</si>
  <si>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</si>
  <si>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</si>
  <si>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</si>
  <si>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</si>
  <si>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</si>
  <si>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</si>
  <si>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</si>
  <si>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</si>
  <si>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</si>
  <si>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</si>
  <si>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</si>
  <si>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</si>
  <si>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</si>
  <si>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</si>
  <si>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</si>
  <si>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</si>
  <si>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</si>
  <si>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</si>
  <si>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</si>
  <si>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</si>
  <si>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</si>
  <si>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</si>
  <si>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</si>
  <si>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</si>
  <si>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</si>
  <si>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</si>
  <si>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</si>
  <si>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</si>
  <si>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</si>
  <si>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</si>
  <si>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</si>
  <si>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</si>
  <si>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</si>
  <si>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</si>
  <si>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</si>
  <si>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</si>
  <si>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</si>
  <si>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</si>
  <si>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</si>
  <si>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</si>
  <si>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</si>
  <si>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</si>
  <si>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</si>
  <si>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</si>
  <si>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</si>
  <si>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</si>
  <si>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</si>
  <si>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</si>
  <si>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</si>
  <si>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</si>
  <si>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</si>
  <si>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</si>
  <si>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</si>
  <si>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</si>
  <si>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</si>
  <si>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</si>
  <si>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</si>
  <si>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</si>
  <si>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</si>
  <si>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</si>
  <si>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</si>
  <si>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</si>
  <si>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</si>
  <si>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</si>
  <si>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</si>
  <si>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</si>
  <si>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</si>
  <si>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</si>
  <si>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</si>
  <si>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</si>
  <si>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</si>
  <si>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</si>
  <si>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</si>
  <si>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</si>
  <si>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</si>
  <si>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</si>
  <si>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</si>
  <si>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</si>
  <si>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</si>
  <si>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</si>
  <si>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</si>
  <si>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</si>
  <si>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</si>
  <si>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</si>
  <si>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</si>
  <si>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</si>
  <si>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</si>
  <si>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</si>
  <si>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</si>
  <si>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</si>
  <si>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</si>
  <si>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</si>
  <si>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</si>
  <si>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</si>
  <si>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</si>
  <si>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</si>
  <si>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</si>
  <si>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</si>
  <si>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</si>
  <si>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</si>
  <si>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</si>
  <si>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</si>
  <si>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</si>
  <si>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</si>
  <si>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</si>
  <si>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</si>
  <si>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</si>
  <si>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</si>
  <si>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</si>
  <si>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</si>
  <si>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</si>
  <si>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</si>
  <si>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</si>
  <si>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</si>
  <si>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</si>
  <si>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</si>
  <si>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</si>
  <si>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</si>
  <si>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</si>
  <si>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</si>
  <si>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</si>
  <si>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</si>
  <si>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</si>
  <si>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</si>
  <si>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</si>
  <si>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</si>
  <si>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</si>
  <si>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</si>
  <si>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</si>
  <si>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</si>
  <si>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</si>
  <si>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</si>
  <si>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</si>
  <si>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</si>
  <si>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</si>
  <si>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</si>
  <si>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</si>
  <si>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</si>
  <si>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</si>
  <si>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</si>
  <si>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</si>
  <si>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</si>
  <si>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</si>
  <si>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</si>
  <si>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</si>
  <si>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</si>
  <si>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</si>
  <si>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</si>
  <si>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</si>
  <si>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</si>
  <si>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</si>
  <si>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</si>
  <si>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</si>
  <si>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</si>
  <si>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</si>
  <si>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</si>
  <si>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</si>
  <si>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</si>
  <si>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</si>
  <si>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</si>
  <si>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</si>
  <si>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</si>
  <si>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</si>
  <si>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</si>
  <si>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</si>
  <si>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</si>
  <si>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</si>
  <si>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</si>
  <si>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</si>
  <si>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</si>
  <si>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</si>
  <si>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</si>
  <si>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</si>
  <si>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</si>
  <si>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</si>
  <si>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</si>
  <si>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</si>
  <si>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</si>
  <si>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</si>
  <si>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</si>
  <si>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</si>
  <si>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</si>
  <si>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</si>
  <si>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</si>
  <si>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</si>
  <si>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</si>
  <si>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</si>
  <si>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</si>
  <si>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</si>
  <si>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</si>
  <si>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</si>
  <si>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</si>
  <si>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</si>
  <si>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</si>
  <si>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</si>
  <si>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</si>
  <si>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</si>
  <si>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</si>
  <si>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</si>
  <si>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</si>
  <si>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</si>
  <si>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</si>
  <si>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</si>
  <si>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</si>
  <si>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</si>
  <si>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</si>
  <si>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</si>
  <si>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</si>
  <si>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</si>
  <si>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</si>
  <si>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</si>
  <si>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</si>
  <si>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</si>
  <si>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</si>
  <si>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</si>
  <si>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</si>
  <si>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</si>
  <si>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</si>
  <si>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</si>
  <si>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</si>
  <si>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</si>
  <si>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</si>
  <si>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</si>
  <si>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</si>
  <si>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</si>
  <si>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</si>
  <si>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</si>
  <si>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</si>
  <si>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</si>
  <si>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</si>
  <si>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</si>
  <si>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</si>
  <si>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</si>
  <si>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</si>
  <si>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</si>
  <si>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</si>
  <si>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</si>
  <si>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</si>
  <si>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</si>
  <si>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</si>
  <si>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</si>
  <si>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</si>
  <si>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</si>
  <si>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</si>
  <si>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</si>
  <si>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</si>
  <si>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</si>
  <si>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</si>
  <si>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</si>
  <si>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</si>
  <si>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</si>
  <si>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</si>
  <si>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</si>
  <si>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</si>
  <si>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</si>
  <si>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</si>
  <si>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</si>
  <si>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</si>
  <si>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</si>
  <si>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</si>
  <si>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</si>
  <si>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</si>
  <si>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</si>
  <si>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</si>
  <si>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</si>
  <si>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</si>
  <si>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</si>
  <si>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</si>
  <si>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</si>
  <si>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</si>
  <si>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</si>
  <si>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</si>
  <si>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</si>
  <si>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</si>
  <si>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</si>
  <si>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</si>
  <si>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</si>
  <si>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</si>
  <si>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</si>
  <si>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</si>
  <si>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</si>
  <si>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</si>
  <si>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</si>
  <si>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</si>
  <si>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</si>
  <si>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</si>
  <si>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</si>
  <si>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</si>
  <si>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</si>
  <si>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</si>
  <si>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</si>
  <si>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</si>
  <si>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</si>
  <si>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</si>
  <si>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</si>
  <si>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</si>
  <si>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</si>
  <si>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</si>
  <si>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</si>
  <si>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</si>
  <si>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</si>
  <si>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</si>
  <si>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</si>
  <si>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</si>
  <si>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</si>
  <si>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</si>
  <si>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</si>
  <si>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</si>
  <si>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</si>
  <si>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</si>
  <si>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</si>
  <si>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</si>
  <si>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</si>
  <si>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</si>
  <si>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</si>
  <si>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</si>
  <si>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</si>
  <si>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</si>
  <si>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</si>
  <si>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</si>
  <si>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</si>
  <si>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</si>
  <si>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</si>
  <si>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</si>
  <si>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</si>
  <si>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</si>
  <si>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</si>
  <si>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</si>
  <si>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</si>
  <si>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</si>
  <si>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</si>
  <si>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</si>
  <si>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</si>
  <si>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</si>
  <si>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</si>
  <si>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</si>
  <si>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</si>
  <si>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</si>
  <si>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</si>
  <si>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</si>
  <si>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</si>
  <si>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</si>
  <si>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</si>
  <si>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</si>
  <si>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</si>
  <si>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</si>
  <si>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</si>
  <si>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</si>
  <si>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</si>
  <si>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</si>
  <si>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</si>
  <si>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</si>
  <si>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</si>
  <si>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</si>
  <si>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</si>
  <si>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</si>
  <si>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</si>
  <si>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</si>
  <si>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</si>
  <si>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</si>
  <si>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</si>
  <si>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</si>
  <si>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</si>
  <si>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</si>
  <si>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</si>
  <si>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</si>
  <si>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</si>
  <si>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</si>
  <si>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</si>
  <si>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</si>
  <si>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</si>
  <si>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</si>
  <si>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</si>
  <si>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</si>
  <si>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</si>
  <si>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</si>
  <si>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</si>
  <si>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</si>
  <si>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</si>
  <si>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</si>
  <si>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</si>
  <si>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</si>
  <si>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</si>
  <si>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</si>
  <si>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</si>
  <si>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</si>
  <si>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</si>
  <si>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</si>
  <si>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</si>
  <si>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</si>
  <si>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</si>
  <si>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</si>
  <si>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</si>
  <si>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</si>
  <si>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</si>
  <si>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</si>
  <si>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</si>
  <si>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</si>
  <si>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</si>
  <si>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</si>
  <si>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</si>
  <si>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</si>
  <si>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</si>
  <si>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</si>
  <si>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</si>
  <si>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</si>
  <si>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</si>
  <si>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</si>
  <si>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</si>
  <si>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</si>
  <si>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</si>
  <si>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</si>
  <si>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</si>
  <si>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</si>
  <si>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</si>
  <si>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</si>
  <si>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</si>
  <si>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</si>
  <si>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</si>
  <si>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</si>
  <si>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</si>
  <si>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</si>
  <si>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</si>
  <si>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</si>
  <si>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</si>
  <si>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</si>
  <si>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</si>
  <si>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</si>
  <si>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</si>
  <si>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</si>
  <si>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</si>
  <si>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</si>
  <si>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</si>
  <si>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</si>
  <si>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</si>
  <si>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</si>
  <si>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</si>
  <si>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</si>
  <si>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</si>
  <si>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</si>
  <si>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</si>
  <si>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</si>
  <si>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</si>
  <si>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</si>
  <si>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</si>
  <si>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</si>
  <si>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</si>
  <si>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</si>
  <si>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</si>
  <si>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</si>
  <si>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</si>
  <si>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</si>
  <si>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</si>
  <si>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</si>
  <si>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</si>
  <si>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</si>
  <si>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</si>
  <si>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</si>
  <si>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</si>
  <si>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</si>
  <si>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</si>
  <si>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</si>
  <si>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</si>
  <si>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</si>
  <si>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</si>
  <si>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</si>
  <si>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</si>
  <si>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</si>
  <si>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</si>
  <si>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</si>
  <si>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</si>
  <si>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</si>
  <si>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</si>
  <si>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</si>
  <si>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</si>
  <si>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</si>
  <si>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</si>
  <si>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</si>
  <si>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</si>
  <si>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</si>
  <si>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</si>
  <si>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</si>
  <si>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</si>
  <si>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</si>
  <si>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</si>
  <si>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</si>
  <si>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</si>
  <si>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</si>
  <si>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</si>
  <si>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</si>
  <si>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</si>
  <si>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</si>
  <si>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</si>
  <si>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</si>
  <si>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</si>
  <si>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</si>
  <si>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</si>
  <si>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</si>
  <si>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</si>
  <si>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</si>
  <si>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</si>
  <si>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</si>
  <si>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</si>
  <si>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</si>
  <si>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</si>
  <si>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</si>
  <si>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</si>
  <si>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</si>
  <si>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</si>
  <si>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</si>
  <si>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</si>
  <si>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</si>
  <si>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</si>
  <si>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</si>
  <si>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</si>
  <si>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</si>
  <si>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</si>
  <si>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</si>
  <si>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</si>
  <si>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</si>
  <si>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</si>
  <si>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</si>
  <si>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</si>
  <si>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</si>
  <si>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</si>
  <si>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</si>
  <si>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</si>
  <si>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</si>
  <si>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</si>
  <si>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</si>
  <si>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</si>
  <si>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</si>
  <si>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</si>
  <si>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</si>
  <si>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</si>
  <si>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</si>
  <si>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</si>
  <si>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</si>
  <si>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</si>
  <si>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</si>
  <si>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</si>
  <si>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</si>
  <si>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</si>
  <si>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</si>
  <si>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</si>
  <si>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</si>
  <si>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</si>
  <si>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</si>
  <si>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</si>
  <si>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</si>
  <si>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</si>
  <si>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</si>
  <si>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</si>
  <si>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</si>
  <si>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</si>
  <si>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</si>
  <si>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</si>
  <si>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</si>
  <si>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</si>
  <si>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</si>
  <si>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</si>
  <si>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</si>
  <si>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</si>
  <si>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</si>
  <si>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</si>
  <si>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</si>
  <si>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</si>
  <si>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</si>
  <si>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</si>
  <si>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</si>
  <si>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</si>
  <si>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</si>
  <si>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</si>
  <si>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</si>
  <si>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</si>
  <si>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</si>
  <si>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</si>
  <si>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</si>
  <si>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</si>
  <si>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</si>
  <si>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</si>
  <si>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</si>
  <si>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</si>
  <si>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</si>
  <si>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</si>
  <si>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</si>
  <si>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</si>
  <si>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</si>
  <si>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</si>
  <si>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</si>
  <si>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</si>
  <si>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</si>
  <si>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</si>
  <si>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</si>
  <si>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</si>
  <si>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</si>
  <si>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</si>
  <si>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</si>
  <si>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</si>
  <si>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</si>
  <si>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</si>
  <si>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</si>
  <si>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</si>
  <si>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</si>
  <si>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</si>
  <si>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</si>
  <si>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</si>
  <si>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</si>
  <si>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</si>
  <si>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</si>
  <si>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</si>
  <si>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</si>
  <si>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</si>
  <si>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</si>
  <si>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</si>
  <si>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</si>
  <si>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</si>
  <si>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</si>
  <si>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</si>
  <si>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</si>
  <si>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</si>
  <si>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</si>
  <si>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</si>
  <si>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</si>
  <si>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</si>
  <si>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</si>
  <si>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</si>
  <si>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</si>
  <si>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</si>
  <si>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</si>
  <si>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</si>
  <si>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</si>
  <si>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</si>
  <si>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</si>
  <si>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</si>
  <si>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</si>
  <si>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</si>
  <si>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</si>
  <si>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</si>
  <si>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</si>
  <si>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</si>
  <si>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</si>
  <si>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</si>
  <si>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</si>
  <si>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</si>
  <si>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</si>
  <si>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</si>
  <si>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</si>
  <si>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</si>
  <si>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</si>
  <si>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</si>
  <si>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</si>
  <si>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</si>
  <si>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</si>
  <si>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</si>
  <si>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</si>
  <si>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</si>
  <si>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</si>
  <si>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</si>
  <si>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</si>
  <si>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</si>
  <si>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</si>
  <si>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</si>
  <si>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</si>
  <si>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</si>
  <si>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</si>
  <si>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</si>
  <si>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</si>
  <si>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</si>
  <si>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</si>
  <si>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</si>
  <si>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</si>
  <si>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</si>
  <si>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</si>
  <si>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</si>
  <si>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</si>
  <si>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</si>
  <si>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</si>
  <si>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</si>
  <si>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</si>
  <si>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</si>
  <si>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</si>
  <si>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</si>
  <si>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</si>
  <si>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</si>
  <si>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</si>
  <si>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</si>
  <si>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</si>
  <si>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</si>
  <si>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</si>
  <si>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</si>
  <si>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</si>
  <si>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</si>
  <si>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</si>
  <si>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</si>
  <si>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</si>
  <si>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</si>
  <si>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</si>
  <si>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</si>
  <si>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</si>
  <si>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</si>
  <si>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</si>
  <si>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</si>
  <si>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</si>
  <si>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</si>
  <si>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</si>
  <si>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</si>
  <si>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</si>
  <si>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</si>
  <si>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</si>
  <si>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</si>
  <si>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</si>
  <si>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</si>
  <si>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</si>
  <si>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</si>
  <si>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</si>
  <si>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</si>
  <si>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</si>
  <si>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</si>
  <si>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</si>
  <si>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</si>
  <si>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</si>
  <si>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</si>
  <si>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</si>
  <si>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</si>
  <si>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</si>
  <si>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</si>
  <si>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</si>
  <si>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</si>
  <si>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</si>
  <si>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</si>
  <si>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</si>
  <si>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</si>
  <si>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</si>
  <si>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</si>
  <si>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</si>
  <si>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</si>
  <si>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</si>
  <si>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</si>
  <si>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</si>
  <si>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</si>
  <si>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</si>
  <si>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</si>
  <si>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</si>
  <si>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</si>
  <si>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</si>
  <si>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</si>
  <si>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</si>
  <si>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</si>
  <si>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</si>
  <si>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</si>
  <si>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</si>
  <si>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</si>
  <si>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</si>
  <si>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</si>
  <si>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</si>
  <si>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</si>
  <si>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</si>
  <si>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</si>
  <si>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</si>
  <si>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</si>
  <si>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</si>
  <si>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</si>
  <si>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</si>
  <si>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</si>
  <si>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</si>
  <si>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</si>
  <si>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</si>
  <si>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</si>
  <si>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</si>
  <si>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</si>
  <si>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</si>
  <si>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</si>
  <si>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</si>
  <si>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</si>
  <si>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</si>
  <si>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</si>
  <si>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</si>
  <si>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</si>
  <si>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</si>
  <si>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</si>
  <si>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</si>
  <si>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</si>
  <si>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</si>
  <si>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</si>
  <si>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</si>
  <si>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</si>
  <si>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</si>
  <si>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</si>
  <si>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</si>
  <si>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</si>
  <si>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</si>
  <si>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</si>
  <si>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</si>
  <si>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</si>
  <si>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</si>
  <si>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</si>
  <si>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</si>
  <si>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</si>
  <si>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</si>
  <si>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</si>
  <si>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</si>
  <si>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</si>
  <si>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</si>
  <si>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</si>
  <si>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</si>
  <si>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</si>
  <si>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</si>
  <si>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</si>
  <si>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</si>
  <si>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</si>
  <si>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</si>
  <si>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</si>
  <si>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</si>
  <si>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</si>
  <si>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</si>
  <si>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</si>
  <si>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</si>
  <si>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</si>
  <si>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</si>
  <si>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</si>
  <si>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</si>
  <si>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</si>
  <si>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</si>
  <si>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</si>
  <si>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</si>
  <si>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</si>
  <si>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</si>
  <si>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</si>
  <si>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</si>
  <si>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</si>
  <si>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</si>
  <si>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</si>
  <si>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</si>
  <si>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</si>
  <si>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</si>
  <si>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</si>
  <si>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</si>
  <si>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</si>
  <si>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</si>
  <si>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</si>
  <si>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</si>
  <si>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</si>
  <si>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</si>
  <si>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</si>
  <si>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</si>
  <si>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</si>
  <si>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</si>
  <si>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</si>
  <si>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</si>
  <si>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</si>
  <si>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</si>
  <si>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</si>
  <si>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</si>
  <si>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</si>
  <si>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</si>
  <si>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</si>
  <si>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</si>
  <si>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</si>
  <si>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</si>
  <si>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</si>
  <si>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</si>
  <si>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</si>
  <si>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</si>
  <si>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</si>
  <si>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</si>
  <si>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</si>
  <si>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</si>
  <si>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</si>
  <si>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</si>
  <si>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</si>
  <si>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</si>
  <si>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</si>
  <si>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</si>
  <si>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</si>
  <si>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</si>
  <si>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</si>
  <si>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</si>
  <si>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</si>
  <si>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</si>
  <si>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</si>
  <si>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</si>
  <si>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</si>
  <si>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</si>
  <si>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</si>
  <si>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</si>
  <si>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</si>
  <si>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</si>
  <si>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</si>
  <si>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</si>
  <si>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</si>
  <si>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</si>
  <si>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</si>
  <si>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</si>
  <si>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</si>
  <si>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</si>
  <si>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</si>
  <si>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</si>
  <si>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</si>
  <si>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</si>
  <si>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</si>
  <si>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</si>
  <si>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</si>
  <si>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</si>
  <si>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</si>
  <si>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</si>
  <si>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</si>
  <si>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</si>
  <si>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</si>
  <si>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</si>
  <si>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</si>
  <si>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</si>
  <si>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</si>
  <si>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</si>
  <si>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</si>
  <si>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</si>
  <si>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</si>
  <si>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</si>
  <si>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</si>
  <si>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</si>
  <si>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</si>
  <si>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</si>
  <si>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</si>
  <si>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</si>
  <si>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</si>
  <si>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</si>
  <si>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</si>
  <si>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</si>
  <si>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</si>
  <si>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</si>
  <si>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</si>
  <si>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</si>
  <si>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</si>
  <si>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</si>
  <si>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</si>
  <si>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</si>
  <si>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</si>
  <si>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</si>
  <si>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</si>
  <si>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</si>
  <si>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</si>
  <si>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</si>
  <si>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</si>
  <si>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</si>
  <si>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</si>
  <si>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</si>
  <si>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</si>
  <si>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</si>
  <si>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</si>
  <si>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</si>
  <si>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</si>
  <si>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</si>
  <si>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</si>
  <si>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</si>
  <si>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</si>
  <si>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</si>
  <si>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</si>
  <si>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</si>
  <si>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</si>
  <si>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</si>
  <si>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</si>
  <si>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</si>
  <si>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</si>
  <si>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</si>
  <si>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</si>
  <si>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</si>
  <si>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</si>
  <si>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</si>
  <si>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</si>
  <si>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</si>
  <si>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</si>
  <si>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</si>
  <si>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</si>
  <si>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</si>
  <si>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</si>
  <si>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</si>
  <si>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</si>
  <si>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</si>
  <si>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</si>
  <si>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</si>
  <si>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</si>
  <si>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</si>
  <si>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</si>
  <si>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</si>
  <si>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</si>
  <si>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</si>
  <si>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</si>
  <si>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</si>
  <si>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</si>
  <si>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</si>
  <si>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</si>
  <si>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</si>
  <si>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</si>
  <si>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</si>
  <si>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</si>
  <si>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</si>
  <si>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</si>
  <si>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</si>
  <si>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</si>
  <si>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</si>
  <si>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</si>
  <si>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</si>
  <si>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</si>
  <si>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</si>
  <si>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</si>
  <si>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</si>
  <si>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</si>
  <si>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</si>
  <si>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</si>
  <si>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</si>
  <si>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</si>
  <si>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</si>
  <si>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</si>
  <si>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</si>
  <si>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</si>
  <si>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</si>
  <si>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</si>
  <si>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</si>
  <si>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</si>
  <si>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</si>
  <si>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</si>
  <si>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</si>
  <si>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</si>
  <si>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</si>
  <si>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</si>
  <si>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</si>
  <si>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</si>
  <si>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</si>
  <si>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</si>
  <si>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</si>
  <si>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</si>
  <si>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</si>
  <si>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</si>
  <si>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</si>
  <si>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</si>
  <si>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</si>
  <si>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</si>
  <si>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</si>
  <si>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</si>
  <si>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</si>
  <si>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</si>
  <si>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</si>
  <si>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</si>
  <si>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</si>
  <si>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</si>
  <si>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</si>
  <si>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</si>
  <si>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</si>
  <si>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</si>
  <si>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</si>
  <si>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</si>
  <si>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</si>
  <si>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</si>
  <si>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</si>
  <si>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</si>
  <si>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</si>
  <si>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</si>
  <si>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</si>
  <si>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</si>
  <si>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</si>
  <si>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</si>
  <si>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</si>
  <si>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</si>
  <si>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</si>
  <si>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</si>
  <si>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</si>
  <si>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</si>
  <si>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</si>
  <si>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</si>
  <si>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</si>
  <si>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</si>
  <si>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</si>
  <si>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</si>
  <si>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</si>
  <si>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</si>
  <si>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</si>
  <si>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</si>
  <si>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</si>
  <si>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</si>
  <si>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</si>
  <si>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</si>
  <si>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</si>
  <si>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</si>
  <si>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</si>
  <si>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</si>
  <si>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</si>
  <si>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</si>
  <si>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</si>
  <si>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</si>
  <si>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</si>
  <si>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</si>
  <si>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</si>
  <si>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</si>
  <si>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</si>
  <si>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</si>
  <si>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</si>
  <si>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</si>
  <si>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</si>
  <si>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</si>
  <si>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</si>
  <si>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</si>
  <si>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</si>
  <si>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</si>
  <si>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</si>
  <si>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</si>
  <si>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</si>
  <si>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</si>
  <si>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</si>
  <si>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</si>
  <si>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</si>
  <si>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</si>
  <si>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</si>
  <si>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</si>
  <si>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</si>
  <si>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</si>
  <si>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</si>
  <si>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</si>
  <si>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</si>
  <si>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</si>
  <si>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</si>
  <si>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</si>
  <si>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</si>
  <si>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</si>
  <si>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</si>
  <si>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</si>
  <si>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</si>
  <si>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</si>
  <si>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</si>
  <si>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</si>
  <si>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</si>
  <si>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</si>
  <si>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</si>
  <si>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</si>
  <si>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</si>
  <si>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</si>
  <si>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</si>
  <si>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</si>
  <si>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</si>
  <si>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</si>
  <si>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</si>
  <si>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</si>
  <si>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</si>
  <si>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</si>
  <si>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</si>
  <si>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</si>
  <si>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</si>
  <si>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</si>
  <si>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</si>
  <si>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</si>
  <si>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</si>
  <si>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</si>
  <si>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</si>
  <si>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</si>
  <si>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</si>
  <si>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</si>
  <si>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</si>
  <si>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</si>
  <si>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</si>
  <si>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</si>
  <si>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</si>
  <si>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</si>
  <si>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</si>
  <si>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</si>
  <si>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</si>
  <si>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</si>
  <si>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</si>
  <si>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</si>
  <si>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</si>
  <si>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</si>
  <si>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</si>
  <si>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</si>
  <si>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</si>
  <si>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</si>
  <si>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</si>
  <si>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</si>
  <si>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</si>
  <si>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</si>
  <si>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</si>
  <si>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</si>
  <si>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</si>
  <si>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</si>
  <si>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</si>
  <si>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</si>
  <si>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</si>
  <si>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</si>
  <si>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</si>
  <si>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</si>
  <si>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</si>
  <si>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</si>
  <si>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</si>
  <si>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</si>
  <si>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</si>
  <si>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</si>
  <si>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</si>
  <si>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</si>
  <si>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</si>
  <si>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</si>
  <si>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</si>
  <si>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</si>
  <si>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</si>
  <si>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</si>
  <si>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</si>
  <si>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</si>
  <si>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</si>
  <si>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</si>
  <si>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</si>
  <si>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</si>
  <si>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</si>
  <si>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</si>
  <si>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</si>
  <si>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</si>
  <si>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</si>
  <si>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</si>
  <si>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</si>
  <si>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</si>
  <si>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</si>
  <si>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</si>
  <si>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</si>
  <si>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</si>
  <si>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</si>
  <si>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</si>
  <si>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</si>
  <si>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</si>
  <si>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</si>
  <si>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</si>
  <si>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</si>
  <si>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</si>
  <si>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</si>
  <si>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</si>
  <si>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</si>
  <si>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</si>
  <si>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</si>
  <si>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</si>
  <si>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</si>
  <si>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</si>
  <si>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</si>
  <si>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</si>
  <si>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</si>
  <si>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</si>
  <si>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</si>
  <si>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</si>
  <si>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</si>
  <si>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</si>
  <si>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</si>
  <si>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</si>
  <si>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</si>
  <si>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</si>
  <si>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</si>
  <si>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</si>
  <si>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</si>
  <si>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</si>
  <si>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</si>
  <si>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</si>
  <si>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</si>
  <si>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</si>
  <si>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</si>
  <si>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</si>
  <si>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</si>
  <si>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</si>
  <si>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</si>
  <si>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</si>
  <si>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</si>
  <si>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</si>
  <si>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</si>
  <si>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</si>
  <si>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</si>
  <si>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</si>
  <si>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</si>
  <si>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</si>
  <si>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</si>
  <si>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</si>
  <si>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</si>
  <si>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</si>
  <si>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</si>
  <si>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</si>
  <si>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</si>
  <si>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</si>
  <si>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</si>
  <si>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</si>
  <si>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</si>
  <si>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</si>
  <si>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</si>
  <si>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</si>
  <si>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</si>
  <si>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</si>
  <si>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</si>
  <si>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</si>
  <si>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</si>
  <si>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</si>
  <si>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</si>
  <si>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</si>
  <si>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</si>
  <si>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</si>
  <si>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</si>
  <si>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</si>
  <si>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</si>
  <si>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</si>
  <si>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</si>
  <si>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</si>
  <si>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</si>
  <si>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</si>
  <si>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</si>
  <si>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</si>
  <si>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</si>
  <si>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</si>
  <si>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</si>
  <si>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</si>
  <si>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</si>
  <si>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</si>
  <si>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</si>
  <si>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</si>
  <si>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</si>
  <si>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</si>
  <si>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</si>
  <si>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</si>
  <si>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</si>
  <si>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</si>
  <si>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</si>
  <si>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</si>
  <si>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</si>
  <si>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</si>
  <si>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</si>
  <si>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</si>
  <si>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</si>
  <si>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</si>
  <si>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</si>
  <si>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</si>
  <si>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</si>
  <si>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</si>
  <si>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</si>
  <si>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</si>
  <si>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</si>
  <si>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</si>
  <si>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</si>
  <si>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</si>
  <si>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</si>
  <si>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</si>
  <si>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</si>
  <si>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</si>
  <si>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</si>
  <si>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</si>
  <si>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</si>
  <si>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</si>
  <si>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</si>
  <si>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</si>
  <si>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</si>
  <si>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</si>
  <si>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</si>
  <si>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</si>
  <si>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</si>
  <si>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</si>
  <si>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</si>
  <si>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</si>
  <si>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</si>
  <si>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</si>
  <si>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</si>
  <si>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</si>
  <si>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</si>
  <si>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</si>
  <si>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</si>
  <si>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</si>
  <si>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</si>
  <si>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</si>
  <si>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</si>
  <si>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</si>
  <si>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</si>
  <si>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</si>
  <si>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</si>
  <si>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</si>
  <si>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</si>
  <si>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</si>
  <si>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</si>
  <si>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</si>
  <si>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</si>
  <si>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</si>
  <si>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</si>
  <si>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</si>
  <si>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</si>
  <si>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</si>
  <si>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</si>
  <si>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</si>
  <si>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</si>
  <si>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</si>
  <si>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</si>
  <si>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</si>
  <si>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</si>
  <si>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</si>
  <si>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</si>
  <si>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</si>
  <si>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</si>
  <si>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</si>
  <si>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</si>
  <si>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</si>
  <si>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</si>
  <si>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</si>
  <si>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</si>
  <si>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</si>
  <si>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</si>
  <si>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</si>
  <si>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</si>
  <si>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</si>
  <si>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</si>
  <si>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</si>
  <si>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</si>
  <si>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</si>
  <si>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</si>
  <si>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</si>
  <si>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</si>
  <si>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</si>
  <si>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</si>
  <si>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</si>
  <si>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</si>
  <si>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</si>
  <si>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</si>
  <si>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</si>
  <si>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</si>
  <si>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</si>
  <si>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</si>
  <si>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</si>
  <si>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</si>
  <si>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</si>
  <si>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</si>
  <si>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</si>
  <si>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</si>
  <si>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</si>
  <si>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</si>
  <si>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</si>
  <si>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</si>
  <si>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</si>
  <si>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</si>
  <si>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</si>
  <si>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</si>
  <si>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</si>
  <si>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</si>
  <si>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</si>
  <si>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</si>
  <si>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</si>
  <si>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</si>
  <si>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</si>
  <si>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</si>
  <si>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</si>
  <si>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</si>
  <si>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</si>
  <si>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</si>
  <si>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</si>
  <si>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</si>
  <si>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</si>
  <si>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</si>
  <si>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</si>
  <si>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</si>
  <si>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</si>
  <si>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</si>
  <si>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</si>
  <si>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</si>
  <si>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</si>
  <si>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</si>
  <si>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</si>
  <si>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</si>
  <si>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</si>
  <si>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</si>
  <si>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</si>
  <si>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</si>
  <si>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</si>
  <si>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</si>
  <si>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</si>
  <si>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</si>
  <si>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</si>
  <si>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</si>
  <si>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</si>
  <si>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</si>
  <si>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</si>
  <si>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</si>
  <si>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</si>
  <si>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</si>
  <si>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</si>
  <si>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</si>
  <si>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</si>
  <si>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</si>
  <si>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</si>
  <si>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</si>
  <si>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</si>
  <si>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</si>
  <si>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</si>
  <si>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</si>
  <si>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</si>
  <si>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</si>
  <si>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</si>
  <si>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</si>
  <si>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</si>
  <si>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</si>
  <si>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</si>
  <si>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</si>
  <si>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</si>
  <si>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</si>
  <si>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</si>
  <si>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</si>
  <si>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</si>
  <si>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</si>
  <si>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</si>
  <si>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</si>
  <si>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</si>
  <si>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</si>
  <si>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</si>
  <si>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</si>
  <si>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</si>
  <si>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</si>
  <si>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</si>
  <si>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</si>
  <si>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</si>
  <si>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</si>
  <si>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</si>
  <si>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</si>
  <si>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</si>
  <si>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</si>
  <si>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</si>
  <si>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</si>
  <si>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</si>
  <si>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</si>
  <si>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</si>
  <si>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</si>
  <si>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</si>
  <si>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</si>
  <si>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</si>
  <si>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</si>
  <si>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</si>
  <si>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</si>
  <si>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</si>
  <si>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</si>
  <si>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</si>
  <si>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</si>
  <si>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</si>
  <si>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</si>
  <si>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</si>
  <si>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</si>
  <si>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</si>
  <si>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</si>
  <si>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</si>
  <si>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</si>
  <si>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</si>
  <si>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</si>
  <si>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</si>
  <si>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</si>
  <si>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</si>
  <si>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</si>
  <si>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</si>
  <si>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</si>
  <si>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</si>
  <si>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</si>
  <si>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</si>
  <si>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</si>
  <si>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</si>
  <si>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</si>
  <si>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</si>
  <si>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</si>
  <si>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</si>
  <si>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</si>
  <si>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</si>
  <si>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</si>
  <si>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</si>
  <si>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</si>
  <si>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</si>
  <si>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</si>
  <si>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</si>
  <si>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</si>
  <si>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</si>
  <si>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</si>
  <si>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</si>
  <si>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</si>
  <si>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</si>
  <si>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</si>
  <si>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</si>
  <si>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</si>
  <si>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</si>
  <si>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</si>
  <si>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</si>
  <si>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</si>
  <si>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</si>
  <si>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</si>
  <si>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</si>
  <si>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</si>
  <si>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</si>
  <si>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</si>
  <si>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</si>
  <si>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</si>
  <si>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</si>
  <si>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</si>
  <si>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</si>
  <si>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</si>
  <si>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</si>
  <si>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</si>
  <si>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</si>
  <si>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</si>
  <si>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</si>
  <si>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</si>
  <si>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</si>
  <si>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</si>
  <si>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</si>
  <si>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</si>
  <si>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</si>
  <si>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</si>
  <si>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</si>
  <si>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</si>
  <si>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</si>
  <si>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</si>
  <si>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</si>
  <si>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</si>
  <si>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</si>
  <si>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</si>
  <si>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</si>
  <si>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</si>
  <si>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</si>
  <si>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</si>
  <si>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</si>
  <si>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</si>
  <si>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</si>
  <si>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</si>
  <si>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</si>
  <si>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</si>
  <si>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</si>
  <si>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</si>
  <si>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</si>
  <si>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</si>
  <si>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</si>
  <si>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</si>
  <si>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</si>
  <si>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</si>
  <si>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</si>
  <si>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</si>
  <si>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</si>
  <si>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</si>
  <si>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</si>
  <si>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</si>
  <si>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</si>
  <si>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</si>
  <si>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</si>
  <si>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</si>
  <si>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</si>
  <si>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</si>
  <si>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</si>
  <si>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</si>
  <si>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</si>
  <si>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</si>
  <si>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</si>
  <si>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</si>
  <si>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</si>
  <si>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</si>
  <si>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</si>
  <si>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</si>
  <si>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</si>
  <si>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</si>
  <si>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</si>
  <si>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</si>
  <si>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</si>
  <si>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</si>
  <si>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</si>
  <si>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</si>
  <si>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</si>
  <si>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</si>
  <si>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</si>
  <si>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</si>
  <si>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</si>
  <si>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</si>
  <si>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</si>
  <si>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</si>
  <si>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</si>
  <si>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</si>
  <si>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</si>
  <si>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</si>
  <si>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</si>
  <si>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</si>
  <si>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</si>
  <si>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</si>
  <si>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</si>
  <si>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</si>
  <si>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</si>
  <si>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</si>
  <si>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</si>
  <si>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</si>
  <si>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</si>
  <si>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</si>
  <si>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</si>
  <si>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</si>
  <si>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</si>
  <si>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</si>
  <si>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</si>
  <si>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</si>
  <si>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</si>
  <si>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</si>
  <si>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</si>
  <si>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</si>
  <si>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</si>
  <si>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</si>
  <si>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</si>
  <si>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</si>
  <si>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</si>
  <si>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</si>
  <si>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</si>
  <si>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</si>
  <si>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</si>
  <si>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</si>
  <si>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</si>
  <si>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</si>
  <si>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</si>
  <si>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</si>
  <si>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</si>
  <si>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</si>
  <si>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</si>
  <si>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</si>
  <si>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</si>
  <si>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</si>
  <si>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</si>
  <si>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</si>
  <si>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</si>
  <si>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</si>
  <si>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</si>
  <si>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</si>
  <si>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</si>
  <si>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</si>
  <si>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</si>
  <si>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</si>
  <si>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</si>
  <si>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</si>
  <si>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</si>
  <si>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</si>
  <si>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</si>
  <si>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</si>
  <si>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</si>
  <si>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</si>
  <si>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</si>
  <si>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</si>
  <si>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</si>
  <si>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</si>
  <si>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</si>
  <si>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</si>
  <si>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</si>
  <si>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</si>
  <si>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</si>
  <si>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</si>
  <si>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</si>
  <si>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</si>
  <si>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</si>
  <si>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</si>
  <si>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</si>
  <si>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</si>
  <si>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</si>
  <si>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</si>
  <si>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</si>
  <si>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</si>
  <si>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</si>
  <si>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</si>
  <si>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</si>
  <si>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</si>
  <si>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</si>
  <si>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</si>
  <si>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</si>
  <si>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</si>
  <si>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</si>
  <si>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</si>
  <si>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</si>
  <si>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</si>
  <si>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</si>
  <si>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</si>
  <si>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</si>
  <si>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</si>
  <si>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</si>
  <si>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</si>
  <si>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</si>
  <si>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</si>
  <si>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</si>
  <si>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</si>
  <si>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</si>
  <si>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</si>
  <si>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</si>
  <si>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</si>
  <si>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</si>
  <si>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</si>
  <si>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</si>
  <si>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</si>
  <si>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</si>
  <si>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</si>
  <si>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</si>
  <si>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</si>
  <si>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</si>
  <si>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</si>
  <si>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</si>
  <si>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</si>
  <si>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</si>
  <si>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</si>
  <si>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</si>
  <si>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</si>
  <si>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</si>
  <si>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</si>
  <si>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</si>
  <si>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</si>
  <si>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</si>
  <si>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</si>
  <si>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</si>
  <si>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</si>
  <si>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</si>
  <si>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</si>
  <si>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</si>
  <si>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</si>
  <si>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</si>
  <si>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</si>
  <si>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</si>
  <si>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</si>
  <si>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</si>
  <si>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</si>
  <si>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</si>
  <si>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</si>
  <si>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</si>
  <si>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</si>
  <si>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</si>
  <si>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</si>
  <si>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</si>
  <si>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</si>
  <si>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</si>
  <si>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</si>
  <si>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</si>
  <si>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</si>
  <si>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</si>
  <si>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</si>
  <si>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</si>
  <si>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</si>
  <si>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</si>
  <si>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</si>
  <si>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</si>
  <si>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</si>
  <si>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</si>
  <si>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</si>
  <si>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</si>
  <si>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</si>
  <si>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</si>
  <si>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</si>
  <si>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</si>
  <si>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</si>
  <si>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</si>
  <si>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</si>
  <si>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</si>
  <si>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</si>
  <si>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</si>
  <si>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</si>
  <si>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</si>
  <si>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</si>
  <si>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</si>
  <si>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</si>
  <si>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</si>
  <si>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</si>
  <si>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</si>
  <si>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</si>
  <si>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</si>
  <si>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</si>
  <si>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</si>
  <si>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</si>
  <si>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</si>
  <si>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</si>
  <si>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</si>
  <si>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</si>
  <si>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</si>
  <si>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</si>
  <si>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</si>
  <si>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</si>
  <si>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</si>
  <si>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</si>
  <si>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</si>
  <si>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</si>
  <si>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</si>
  <si>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</si>
  <si>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</si>
  <si>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</si>
  <si>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</si>
  <si>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</si>
  <si>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</si>
  <si>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</si>
  <si>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</si>
  <si>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</si>
  <si>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</si>
  <si>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</si>
  <si>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</si>
  <si>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</si>
  <si>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</si>
  <si>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</si>
  <si>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</si>
  <si>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</si>
  <si>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</si>
  <si>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</si>
  <si>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</si>
  <si>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</si>
  <si>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</si>
  <si>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</si>
  <si>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</si>
  <si>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</si>
  <si>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</si>
  <si>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</si>
  <si>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</si>
  <si>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</si>
  <si>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</si>
  <si>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</si>
  <si>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</si>
  <si>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</si>
  <si>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</si>
  <si>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</si>
  <si>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</si>
  <si>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</si>
  <si>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</si>
  <si>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</si>
  <si>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</si>
  <si>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</si>
  <si>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</si>
  <si>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</si>
  <si>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</si>
  <si>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</si>
  <si>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</si>
  <si>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</si>
  <si>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</si>
  <si>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</si>
  <si>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</si>
  <si>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</si>
  <si>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</si>
  <si>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</si>
  <si>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</si>
  <si>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</si>
  <si>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</si>
  <si>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</si>
  <si>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</si>
  <si>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</si>
  <si>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</si>
  <si>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</si>
  <si>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</si>
  <si>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</si>
  <si>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</si>
  <si>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</si>
  <si>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</si>
  <si>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</si>
  <si>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</si>
  <si>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</si>
  <si>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</si>
  <si>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</si>
  <si>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</si>
  <si>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</si>
  <si>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</si>
  <si>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</si>
  <si>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</si>
  <si>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</si>
  <si>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</si>
  <si>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</si>
  <si>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</si>
  <si>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</si>
  <si>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</si>
  <si>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</si>
  <si>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</si>
  <si>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</si>
  <si>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</si>
  <si>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</si>
  <si>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</si>
  <si>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</si>
  <si>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</si>
  <si>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</si>
  <si>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</si>
  <si>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</si>
  <si>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</si>
  <si>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</si>
  <si>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</si>
  <si>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</si>
  <si>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</si>
  <si>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</si>
  <si>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</si>
  <si>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</si>
  <si>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</si>
  <si>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</si>
  <si>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</si>
  <si>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</si>
  <si>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</si>
  <si>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</si>
  <si>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</si>
  <si>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</si>
  <si>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</si>
  <si>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</si>
  <si>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</si>
  <si>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</si>
  <si>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</si>
  <si>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</si>
  <si>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</si>
  <si>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</si>
  <si>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</si>
  <si>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</si>
  <si>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</si>
  <si>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</si>
  <si>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</si>
  <si>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</si>
  <si>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</si>
  <si>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</si>
  <si>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</si>
  <si>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</si>
  <si>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</si>
  <si>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</si>
  <si>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</si>
  <si>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</si>
  <si>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</si>
  <si>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</si>
  <si>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</si>
  <si>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</si>
  <si>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</si>
  <si>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</si>
  <si>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</si>
  <si>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</si>
  <si>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</si>
  <si>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</si>
  <si>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</si>
  <si>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</si>
  <si>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</si>
  <si>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</si>
  <si>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</si>
  <si>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</si>
  <si>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</si>
  <si>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</si>
  <si>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</si>
  <si>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</si>
  <si>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</si>
  <si>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</si>
  <si>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</si>
  <si>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</si>
  <si>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</si>
  <si>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</si>
  <si>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</si>
  <si>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</si>
  <si>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</si>
  <si>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</si>
  <si>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</si>
  <si>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</si>
  <si>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</si>
  <si>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</si>
  <si>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</si>
  <si>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</si>
  <si>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</si>
  <si>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</si>
  <si>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</si>
  <si>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</si>
  <si>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</si>
  <si>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</si>
  <si>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</si>
  <si>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</si>
  <si>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</si>
  <si>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</si>
  <si>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</si>
  <si>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</si>
  <si>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</si>
  <si>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</si>
  <si>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</si>
  <si>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</si>
  <si>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</si>
  <si>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</si>
  <si>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</si>
  <si>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</si>
  <si>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</si>
  <si>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</si>
  <si>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</si>
  <si>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</si>
  <si>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</si>
  <si>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</si>
  <si>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</si>
  <si>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</si>
  <si>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</si>
  <si>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</si>
  <si>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</si>
  <si>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</si>
  <si>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</si>
  <si>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</si>
  <si>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</si>
  <si>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</si>
  <si>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</si>
  <si>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</si>
  <si>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</si>
  <si>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</si>
  <si>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</si>
  <si>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</si>
  <si>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</si>
  <si>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</si>
  <si>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</si>
  <si>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</si>
  <si>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</si>
  <si>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</si>
  <si>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</si>
  <si>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</si>
  <si>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</si>
  <si>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</si>
  <si>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</si>
  <si>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</si>
  <si>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</si>
  <si>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</si>
  <si>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</si>
  <si>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</si>
  <si>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</si>
  <si>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</si>
  <si>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</si>
  <si>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</si>
  <si>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</si>
  <si>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</si>
  <si>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</si>
  <si>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</si>
  <si>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</si>
  <si>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</si>
  <si>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</si>
  <si>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</si>
  <si>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</si>
  <si>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</si>
  <si>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</si>
  <si>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</si>
  <si>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</si>
  <si>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</si>
  <si>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</si>
  <si>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</si>
  <si>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</si>
  <si>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</si>
  <si>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</si>
  <si>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</si>
  <si>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</si>
  <si>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</si>
  <si>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</si>
  <si>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</si>
  <si>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</si>
  <si>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</si>
  <si>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</si>
  <si>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</si>
  <si>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</si>
  <si>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</si>
  <si>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</si>
  <si>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</si>
  <si>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</si>
  <si>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</si>
  <si>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</si>
  <si>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</si>
  <si>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</si>
  <si>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</si>
  <si>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</si>
  <si>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</si>
  <si>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</si>
  <si>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</si>
  <si>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</si>
  <si>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</si>
  <si>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</si>
  <si>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</si>
  <si>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</si>
  <si>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</si>
  <si>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</si>
  <si>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</si>
  <si>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</si>
  <si>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</si>
  <si>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</si>
  <si>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</si>
  <si>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</si>
  <si>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</si>
  <si>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</si>
  <si>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</si>
  <si>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</si>
  <si>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</si>
  <si>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</si>
  <si>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</si>
  <si>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</si>
  <si>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</si>
  <si>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</si>
  <si>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</si>
  <si>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</si>
  <si>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</si>
  <si>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</si>
  <si>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</si>
  <si>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</si>
  <si>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</si>
  <si>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</si>
  <si>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</si>
  <si>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</si>
  <si>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</si>
  <si>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</si>
  <si>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</si>
  <si>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</si>
  <si>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</si>
  <si>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</si>
  <si>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</si>
  <si>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</si>
  <si>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</si>
  <si>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</si>
  <si>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</si>
  <si>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</si>
  <si>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</si>
  <si>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</si>
  <si>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</si>
  <si>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</si>
  <si>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</si>
  <si>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</si>
  <si>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</si>
  <si>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</si>
  <si>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</si>
  <si>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</si>
  <si>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</si>
  <si>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</si>
  <si>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</si>
  <si>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</si>
  <si>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</si>
  <si>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</si>
  <si>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</si>
  <si>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</si>
  <si>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</si>
  <si>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</si>
  <si>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</si>
  <si>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</si>
  <si>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</si>
  <si>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</si>
  <si>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</si>
  <si>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</si>
  <si>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</si>
  <si>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</si>
  <si>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</si>
  <si>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</si>
  <si>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</si>
  <si>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</si>
  <si>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</si>
  <si>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</si>
  <si>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</si>
  <si>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</si>
  <si>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</si>
  <si>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</si>
  <si>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</si>
  <si>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</si>
  <si>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</si>
  <si>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</si>
  <si>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</si>
  <si>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</si>
  <si>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</si>
  <si>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</si>
  <si>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</si>
  <si>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</si>
  <si>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</si>
  <si>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</si>
  <si>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</si>
  <si>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</si>
  <si>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</si>
  <si>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</si>
  <si>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</si>
  <si>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</si>
  <si>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</si>
  <si>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</si>
  <si>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</si>
  <si>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</si>
  <si>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</si>
  <si>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</si>
  <si>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</si>
  <si>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</si>
  <si>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</si>
  <si>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</si>
  <si>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</si>
  <si>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</si>
  <si>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</si>
  <si>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</si>
  <si>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</si>
  <si>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</si>
  <si>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</si>
  <si>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</si>
  <si>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</si>
  <si>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</si>
  <si>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</si>
  <si>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</si>
  <si>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</si>
  <si>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</si>
  <si>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</si>
  <si>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</si>
  <si>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</si>
  <si>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</si>
  <si>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</si>
  <si>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</si>
  <si>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</si>
  <si>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</si>
  <si>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</si>
  <si>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</si>
  <si>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</si>
  <si>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</si>
  <si>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</si>
  <si>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</si>
  <si>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</si>
  <si>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</si>
  <si>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</si>
  <si>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</si>
  <si>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</si>
  <si>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</si>
  <si>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</si>
  <si>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</si>
  <si>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</si>
  <si>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</si>
  <si>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</si>
  <si>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</si>
  <si>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</si>
  <si>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</si>
  <si>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</si>
  <si>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</si>
  <si>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</si>
  <si>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</si>
  <si>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</si>
  <si>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</si>
  <si>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</si>
  <si>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</si>
  <si>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</si>
  <si>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</si>
  <si>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</si>
  <si>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</si>
  <si>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</si>
  <si>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</si>
  <si>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</si>
  <si>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</si>
  <si>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</si>
  <si>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</si>
  <si>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</si>
  <si>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</si>
  <si>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</si>
  <si>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</si>
  <si>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</si>
  <si>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</si>
  <si>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</si>
  <si>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</si>
  <si>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</si>
  <si>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</si>
  <si>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</si>
  <si>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</si>
  <si>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</si>
  <si>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</si>
  <si>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</si>
  <si>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</si>
  <si>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</si>
  <si>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</si>
  <si>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</si>
  <si>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</si>
  <si>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</si>
  <si>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</si>
  <si>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</si>
  <si>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</si>
  <si>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</si>
  <si>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</si>
  <si>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</si>
  <si>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</si>
  <si>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</si>
  <si>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</si>
  <si>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</si>
  <si>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</si>
  <si>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</si>
  <si>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</si>
  <si>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</si>
  <si>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</si>
  <si>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</si>
  <si>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</si>
  <si>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</si>
  <si>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</si>
  <si>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</si>
  <si>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</si>
  <si>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</si>
  <si>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</si>
  <si>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</si>
  <si>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</si>
  <si>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</si>
  <si>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</si>
  <si>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</si>
  <si>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</si>
  <si>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</si>
  <si>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</si>
  <si>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</si>
  <si>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</si>
  <si>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</si>
  <si>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</si>
  <si>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</si>
  <si>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</si>
  <si>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</si>
  <si>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</si>
  <si>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</si>
  <si>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</si>
  <si>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</si>
  <si>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</si>
  <si>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</si>
  <si>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</si>
  <si>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</si>
  <si>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</si>
  <si>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</si>
  <si>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</si>
  <si>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</si>
  <si>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</si>
  <si>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</si>
  <si>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</si>
  <si>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</si>
  <si>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</si>
  <si>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</si>
  <si>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</si>
  <si>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</si>
  <si>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</si>
  <si>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</si>
  <si>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</si>
  <si>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</si>
  <si>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</si>
  <si>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</si>
  <si>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</si>
  <si>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</si>
  <si>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</si>
  <si>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</si>
  <si>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</si>
  <si>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</si>
  <si>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</si>
  <si>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</si>
  <si>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</si>
  <si>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</si>
  <si>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</si>
  <si>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</si>
  <si>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</si>
  <si>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</si>
  <si>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</si>
  <si>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</si>
  <si>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</si>
  <si>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</si>
  <si>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</si>
  <si>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</si>
  <si>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</si>
  <si>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</si>
  <si>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</si>
  <si>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</si>
  <si>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</si>
  <si>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</si>
  <si>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</si>
  <si>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</si>
  <si>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</si>
  <si>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</si>
  <si>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</si>
  <si>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</si>
  <si>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</si>
  <si>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</si>
  <si>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</si>
  <si>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</si>
  <si>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</si>
  <si>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</si>
  <si>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</si>
  <si>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</si>
  <si>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</si>
  <si>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</si>
  <si>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</si>
  <si>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</si>
  <si>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</si>
  <si>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</si>
  <si>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</si>
  <si>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</si>
  <si>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</si>
  <si>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</si>
  <si>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</si>
  <si>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</si>
  <si>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</si>
  <si>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</si>
  <si>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</si>
  <si>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</si>
  <si>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</si>
  <si>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</si>
  <si>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</si>
  <si>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</si>
  <si>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</si>
  <si>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</si>
  <si>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</si>
  <si>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</si>
  <si>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</si>
  <si>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</si>
  <si>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</si>
  <si>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</si>
  <si>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</si>
  <si>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</si>
  <si>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</si>
  <si>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</si>
  <si>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</si>
  <si>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</si>
  <si>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</si>
  <si>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</si>
  <si>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</si>
  <si>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</si>
  <si>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</si>
  <si>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</si>
  <si>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</si>
  <si>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</si>
  <si>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</si>
  <si>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</si>
  <si>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</si>
  <si>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</si>
  <si>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</si>
  <si>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</si>
  <si>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</si>
  <si>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</si>
  <si>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</si>
  <si>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</si>
  <si>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</si>
  <si>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</si>
  <si>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</si>
  <si>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</si>
  <si>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</si>
  <si>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</si>
  <si>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</si>
  <si>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</si>
  <si>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</si>
  <si>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</si>
  <si>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</si>
  <si>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</si>
  <si>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</si>
  <si>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</si>
  <si>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</si>
  <si>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</si>
  <si>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</si>
  <si>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</si>
  <si>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</si>
  <si>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</si>
  <si>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</si>
  <si>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</si>
  <si>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</si>
  <si>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</si>
  <si>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</si>
  <si>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</si>
  <si>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</si>
  <si>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</si>
  <si>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</si>
  <si>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</si>
  <si>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</si>
  <si>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</si>
  <si>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</si>
  <si>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</si>
  <si>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</si>
  <si>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</si>
  <si>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</si>
  <si>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</si>
  <si>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</si>
  <si>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</si>
  <si>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</si>
  <si>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</si>
  <si>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</si>
  <si>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</si>
  <si>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</si>
  <si>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</si>
  <si>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</si>
  <si>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</si>
  <si>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</si>
  <si>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</si>
  <si>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</si>
  <si>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</si>
  <si>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</si>
  <si>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</si>
  <si>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</si>
  <si>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</si>
  <si>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</si>
  <si>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</si>
  <si>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</si>
  <si>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</si>
  <si>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</si>
  <si>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</si>
  <si>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</si>
  <si>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</si>
  <si>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</si>
  <si>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</si>
  <si>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</si>
  <si>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</si>
  <si>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</si>
  <si>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</si>
  <si>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</si>
  <si>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</si>
  <si>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</si>
  <si>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</si>
  <si>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</si>
  <si>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</si>
  <si>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</si>
  <si>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</si>
  <si>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</si>
  <si>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</si>
  <si>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</si>
  <si>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</si>
  <si>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</si>
  <si>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</si>
  <si>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</si>
  <si>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</si>
  <si>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</si>
  <si>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</si>
  <si>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</si>
  <si>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</si>
  <si>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</si>
  <si>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</si>
  <si>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</si>
  <si>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</si>
  <si>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</si>
  <si>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</si>
  <si>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</si>
  <si>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</si>
  <si>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</si>
  <si>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</si>
  <si>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</si>
  <si>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</si>
  <si>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</si>
  <si>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</si>
  <si>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</si>
  <si>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</si>
  <si>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</si>
  <si>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</si>
  <si>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</si>
  <si>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</si>
  <si>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</si>
  <si>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</si>
  <si>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</si>
  <si>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</si>
  <si>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</si>
  <si>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</si>
  <si>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</si>
  <si>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</si>
  <si>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</si>
  <si>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</si>
  <si>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</si>
  <si>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</si>
  <si>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</si>
  <si>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</si>
  <si>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</si>
  <si>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</si>
  <si>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</si>
  <si>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</si>
  <si>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</si>
  <si>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</si>
  <si>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</si>
  <si>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</si>
  <si>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</si>
  <si>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</si>
  <si>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</si>
  <si>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</si>
  <si>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</si>
  <si>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</si>
  <si>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</si>
  <si>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</si>
  <si>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</si>
  <si>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</si>
  <si>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</si>
  <si>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</si>
  <si>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</si>
  <si>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</si>
  <si>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</si>
  <si>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</si>
  <si>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</si>
  <si>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</si>
  <si>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</si>
  <si>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</si>
  <si>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</si>
  <si>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</si>
  <si>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</si>
  <si>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</si>
  <si>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</si>
  <si>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</si>
  <si>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</si>
  <si>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</si>
  <si>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</si>
  <si>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</si>
  <si>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</si>
  <si>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</si>
  <si>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</si>
  <si>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</si>
  <si>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</si>
  <si>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</si>
  <si>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</si>
  <si>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</si>
  <si>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</si>
  <si>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</si>
  <si>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</si>
  <si>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</si>
  <si>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</si>
  <si>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</si>
  <si>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</si>
  <si>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</si>
  <si>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</si>
  <si>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</si>
  <si>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</si>
  <si>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</si>
  <si>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</si>
  <si>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</si>
  <si>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</si>
  <si>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</si>
  <si>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</si>
  <si>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</si>
  <si>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</si>
  <si>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</si>
  <si>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</si>
  <si>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</si>
  <si>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</si>
  <si>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</si>
  <si>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</si>
  <si>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</si>
  <si>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</si>
  <si>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</si>
  <si>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</si>
  <si>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</si>
  <si>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</si>
  <si>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</si>
  <si>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</si>
  <si>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</si>
  <si>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</si>
  <si>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</si>
  <si>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</si>
  <si>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</si>
  <si>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</si>
  <si>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</si>
  <si>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</si>
  <si>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</si>
  <si>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</si>
  <si>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</si>
  <si>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</si>
  <si>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</si>
  <si>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</si>
  <si>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</si>
  <si>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</si>
  <si>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</si>
  <si>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</si>
  <si>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</si>
  <si>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</si>
  <si>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</si>
  <si>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</si>
  <si>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</si>
  <si>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</si>
  <si>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</si>
  <si>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</si>
  <si>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</si>
  <si>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</si>
  <si>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</si>
  <si>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</si>
  <si>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</si>
  <si>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</si>
  <si>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</si>
  <si>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</si>
  <si>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</si>
  <si>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</si>
  <si>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</si>
  <si>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</si>
  <si>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</si>
  <si>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</si>
  <si>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</si>
  <si>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</si>
  <si>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</si>
  <si>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</si>
  <si>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</si>
  <si>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</si>
  <si>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</si>
  <si>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</si>
  <si>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</si>
  <si>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</si>
  <si>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</si>
  <si>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</si>
  <si>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</si>
  <si>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</si>
  <si>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</si>
  <si>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</si>
  <si>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</si>
  <si>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</si>
  <si>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</si>
  <si>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</si>
  <si>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</si>
  <si>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</si>
  <si>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</si>
  <si>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</si>
  <si>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</si>
  <si>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</si>
  <si>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</si>
  <si>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</si>
  <si>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</si>
  <si>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</si>
  <si>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</si>
  <si>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</si>
  <si>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</si>
  <si>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</si>
  <si>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</si>
  <si>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</si>
  <si>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</si>
  <si>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</si>
  <si>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</si>
  <si>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</si>
  <si>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</si>
  <si>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</si>
  <si>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</si>
  <si>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</si>
  <si>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</si>
  <si>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</si>
  <si>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</si>
  <si>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</si>
  <si>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</si>
  <si>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</si>
  <si>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</si>
  <si>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</si>
  <si>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</si>
  <si>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</si>
  <si>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</si>
  <si>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</si>
  <si>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</si>
  <si>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</si>
  <si>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</si>
  <si>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</si>
  <si>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</si>
  <si>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</si>
  <si>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</si>
  <si>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</si>
  <si>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</si>
  <si>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</si>
  <si>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</si>
  <si>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</si>
  <si>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</si>
  <si>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</si>
  <si>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</si>
  <si>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</si>
  <si>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</si>
  <si>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</si>
  <si>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</si>
  <si>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</si>
  <si>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</si>
  <si>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</si>
  <si>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</si>
  <si>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</si>
  <si>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</si>
  <si>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</si>
  <si>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</si>
  <si>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</si>
  <si>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</si>
  <si>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</si>
  <si>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</si>
  <si>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</si>
  <si>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</si>
  <si>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</si>
  <si>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</si>
  <si>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</si>
  <si>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</si>
  <si>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</si>
  <si>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</si>
  <si>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</si>
  <si>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</si>
  <si>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</si>
  <si>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</si>
  <si>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</si>
  <si>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</si>
  <si>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</si>
  <si>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</si>
  <si>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</si>
  <si>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</si>
  <si>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</si>
  <si>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</si>
  <si>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</si>
  <si>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</si>
  <si>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</si>
  <si>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</si>
  <si>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</si>
  <si>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</si>
  <si>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</si>
  <si>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</si>
  <si>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</si>
  <si>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</si>
  <si>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</si>
  <si>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</si>
  <si>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</si>
  <si>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</si>
  <si>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</si>
  <si>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</si>
  <si>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</si>
  <si>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</si>
  <si>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</si>
  <si>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</si>
  <si>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</si>
  <si>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</si>
  <si>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</si>
  <si>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</si>
  <si>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</si>
  <si>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</si>
  <si>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</si>
  <si>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</si>
  <si>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</si>
  <si>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</si>
  <si>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</si>
  <si>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</si>
  <si>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</si>
  <si>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</si>
  <si>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</si>
  <si>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</si>
  <si>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</si>
  <si>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</si>
  <si>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</si>
  <si>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</si>
  <si>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</si>
  <si>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</si>
  <si>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</si>
  <si>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</si>
  <si>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</si>
  <si>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</si>
  <si>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</si>
  <si>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</si>
  <si>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</si>
  <si>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</si>
  <si>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</si>
  <si>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</si>
  <si>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</si>
  <si>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</si>
  <si>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</si>
  <si>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</si>
  <si>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</si>
  <si>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</si>
  <si>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</si>
  <si>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</si>
  <si>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</si>
  <si>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</si>
  <si>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</si>
  <si>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</si>
  <si>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</si>
  <si>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</si>
  <si>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</si>
  <si>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</si>
  <si>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</si>
  <si>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</si>
  <si>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</si>
  <si>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</si>
  <si>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</si>
  <si>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</si>
  <si>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</si>
  <si>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</si>
  <si>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</si>
  <si>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</si>
  <si>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</si>
  <si>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</si>
  <si>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</si>
  <si>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</si>
  <si>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</si>
  <si>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</si>
  <si>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</si>
  <si>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</si>
  <si>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</si>
  <si>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</si>
  <si>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</si>
  <si>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</si>
  <si>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</si>
  <si>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</si>
  <si>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</si>
  <si>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</si>
  <si>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</si>
  <si>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</si>
  <si>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</si>
  <si>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</si>
  <si>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</si>
  <si>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</si>
  <si>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</si>
  <si>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</si>
  <si>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</si>
  <si>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</si>
  <si>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</si>
  <si>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</si>
  <si>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</si>
  <si>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</si>
  <si>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</si>
  <si>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</si>
  <si>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</si>
  <si>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</si>
  <si>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</si>
  <si>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</si>
  <si>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</si>
  <si>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</si>
  <si>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</si>
  <si>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</si>
  <si>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</si>
  <si>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</si>
  <si>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</si>
  <si>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</si>
  <si>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</si>
  <si>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</si>
  <si>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</si>
  <si>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</si>
  <si>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</si>
  <si>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</si>
  <si>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</si>
  <si>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</si>
  <si>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</si>
  <si>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</si>
  <si>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</si>
  <si>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</si>
  <si>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</si>
  <si>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</si>
  <si>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</si>
  <si>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</si>
  <si>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</si>
  <si>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</si>
  <si>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</si>
  <si>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</si>
  <si>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</si>
  <si>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</si>
  <si>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</si>
  <si>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</si>
  <si>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</si>
  <si>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</si>
  <si>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</si>
  <si>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</si>
  <si>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</si>
  <si>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</si>
  <si>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</si>
  <si>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</si>
  <si>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</si>
  <si>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</si>
  <si>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</si>
  <si>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</si>
  <si>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</si>
  <si>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</si>
  <si>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</si>
  <si>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</si>
  <si>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</si>
  <si>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</si>
  <si>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</si>
  <si>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</si>
  <si>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</si>
  <si>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</si>
  <si>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</si>
  <si>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</si>
  <si>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</si>
  <si>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</si>
  <si>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</si>
  <si>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</si>
  <si>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</si>
  <si>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</si>
  <si>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</si>
  <si>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</si>
  <si>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</si>
  <si>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</si>
  <si>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</si>
  <si>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</si>
  <si>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</si>
  <si>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</si>
  <si>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</si>
  <si>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</si>
  <si>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</si>
  <si>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</si>
  <si>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</si>
  <si>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</si>
  <si>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</si>
  <si>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</si>
  <si>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</si>
  <si>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</si>
  <si>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</si>
  <si>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</si>
  <si>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</si>
  <si>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</si>
  <si>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</si>
  <si>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</si>
  <si>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</si>
  <si>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</si>
  <si>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</si>
  <si>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</si>
  <si>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</si>
  <si>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</si>
  <si>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</si>
  <si>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</si>
  <si>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</si>
  <si>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</si>
  <si>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</si>
  <si>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</si>
  <si>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</si>
  <si>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</si>
  <si>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</si>
  <si>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</si>
  <si>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</si>
  <si>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</si>
  <si>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</si>
  <si>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</si>
  <si>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</si>
  <si>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</si>
  <si>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</si>
  <si>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</si>
  <si>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</si>
  <si>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</si>
  <si>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</si>
  <si>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</si>
  <si>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</si>
  <si>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</si>
  <si>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</si>
  <si>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</si>
  <si>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</si>
  <si>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</si>
  <si>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</si>
  <si>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</si>
  <si>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</si>
  <si>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</si>
  <si>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</si>
  <si>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</si>
  <si>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</si>
  <si>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</si>
  <si>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</si>
  <si>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</si>
  <si>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</si>
  <si>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</si>
  <si>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</si>
  <si>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</si>
  <si>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</si>
  <si>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</si>
  <si>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</si>
  <si>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</si>
  <si>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</si>
  <si>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</si>
  <si>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</si>
  <si>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</si>
  <si>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</si>
  <si>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</si>
  <si>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</si>
  <si>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</si>
  <si>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</si>
  <si>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</si>
  <si>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</si>
  <si>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</si>
  <si>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</si>
  <si>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</si>
  <si>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</si>
  <si>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</si>
  <si>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</si>
  <si>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</si>
  <si>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</si>
  <si>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</si>
  <si>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</si>
  <si>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</si>
  <si>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</si>
  <si>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</si>
  <si>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</si>
  <si>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</si>
  <si>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</si>
  <si>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</si>
  <si>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</si>
  <si>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</si>
  <si>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</si>
  <si>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</si>
  <si>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</si>
  <si>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</si>
  <si>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</si>
  <si>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</si>
  <si>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</si>
  <si>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</si>
  <si>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</si>
  <si>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</si>
  <si>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</si>
  <si>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</si>
  <si>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</si>
  <si>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</si>
  <si>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</si>
  <si>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</si>
  <si>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</si>
  <si>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</si>
  <si>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</si>
  <si>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</si>
  <si>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</si>
  <si>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</si>
  <si>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</si>
  <si>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</si>
  <si>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</si>
  <si>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</si>
  <si>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</si>
  <si>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</si>
  <si>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</si>
  <si>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</si>
  <si>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</si>
  <si>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</si>
  <si>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</si>
  <si>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</si>
  <si>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</si>
  <si>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</si>
  <si>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</si>
  <si>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</si>
  <si>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</si>
  <si>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</si>
  <si>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</si>
  <si>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</si>
  <si>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</si>
  <si>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</si>
  <si>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</si>
  <si>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</si>
  <si>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</si>
  <si>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</si>
  <si>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</si>
  <si>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</si>
  <si>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</si>
  <si>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</si>
  <si>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</si>
  <si>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</si>
  <si>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</si>
  <si>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</si>
  <si>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</si>
  <si>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</si>
  <si>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</si>
  <si>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</si>
  <si>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</si>
  <si>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</si>
  <si>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</si>
  <si>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</si>
  <si>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</si>
  <si>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</si>
  <si>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</si>
  <si>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</si>
  <si>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</si>
  <si>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</si>
  <si>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</si>
  <si>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</si>
  <si>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</si>
  <si>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</si>
  <si>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</si>
  <si>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</si>
  <si>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</si>
  <si>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</si>
  <si>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</si>
  <si>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</si>
  <si>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</si>
  <si>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</si>
  <si>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</si>
  <si>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</si>
  <si>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</si>
  <si>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</si>
  <si>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</si>
  <si>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</si>
  <si>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</si>
  <si>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</si>
  <si>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</si>
  <si>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</si>
  <si>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</si>
  <si>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</si>
  <si>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</si>
  <si>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</si>
  <si>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</si>
  <si>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</si>
  <si>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</si>
  <si>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</si>
  <si>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</si>
  <si>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</si>
  <si>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</si>
  <si>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</si>
  <si>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</si>
  <si>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</si>
  <si>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</si>
  <si>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</si>
  <si>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</si>
  <si>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</si>
  <si>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</si>
  <si>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</si>
  <si>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</si>
  <si>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</si>
  <si>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</si>
  <si>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</si>
  <si>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</si>
  <si>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</si>
  <si>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</si>
  <si>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</si>
  <si>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</si>
  <si>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</si>
  <si>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</si>
  <si>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</si>
  <si>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</si>
  <si>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</si>
  <si>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</si>
  <si>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</si>
  <si>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</si>
  <si>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</si>
  <si>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</si>
  <si>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</si>
  <si>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</si>
  <si>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</si>
  <si>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</si>
  <si>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</si>
  <si>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</si>
  <si>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</si>
  <si>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</si>
  <si>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</si>
  <si>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</si>
  <si>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</si>
  <si>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</si>
  <si>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</si>
  <si>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</si>
  <si>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</si>
  <si>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</si>
  <si>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</si>
  <si>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</si>
  <si>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</si>
  <si>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</si>
  <si>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</si>
  <si>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</si>
  <si>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</si>
  <si>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</si>
  <si>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</si>
  <si>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</si>
  <si>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</si>
  <si>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</si>
  <si>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</si>
  <si>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</si>
  <si>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</si>
  <si>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</si>
  <si>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</si>
  <si>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</si>
  <si>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</si>
  <si>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</si>
  <si>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</si>
  <si>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</si>
  <si>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</si>
  <si>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</si>
  <si>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</si>
  <si>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</si>
  <si>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</si>
  <si>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</si>
  <si>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</si>
  <si>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</si>
  <si>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</si>
  <si>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</si>
  <si>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</si>
  <si>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</si>
  <si>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</si>
  <si>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</si>
  <si>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</si>
  <si>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</si>
  <si>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</si>
  <si>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</si>
  <si>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</si>
  <si>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</si>
  <si>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</si>
  <si>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</si>
  <si>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</si>
  <si>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</si>
  <si>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</si>
  <si>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</si>
  <si>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</si>
  <si>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</si>
  <si>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</si>
  <si>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</si>
  <si>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</si>
  <si>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</si>
  <si>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</si>
  <si>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</si>
  <si>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</si>
  <si>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</si>
  <si>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</si>
  <si>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</si>
  <si>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</si>
  <si>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</si>
  <si>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</si>
  <si>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</si>
  <si>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</si>
  <si>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</si>
  <si>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</si>
  <si>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</si>
  <si>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</si>
  <si>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</si>
  <si>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</si>
  <si>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</si>
  <si>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</si>
  <si>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</si>
  <si>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</si>
  <si>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</si>
  <si>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</si>
  <si>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</si>
  <si>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</si>
  <si>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</si>
  <si>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</si>
  <si>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</si>
  <si>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</si>
  <si>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</si>
  <si>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</si>
  <si>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</si>
  <si>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</si>
  <si>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</si>
  <si>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</si>
  <si>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</si>
  <si>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</si>
  <si>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</si>
  <si>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</si>
  <si>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</si>
  <si>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</si>
  <si>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</si>
  <si>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</si>
  <si>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</si>
  <si>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</si>
  <si>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</si>
  <si>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</si>
  <si>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</si>
  <si>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</si>
  <si>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</si>
  <si>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</si>
  <si>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</si>
  <si>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</si>
  <si>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</si>
  <si>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</si>
  <si>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</si>
  <si>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</si>
  <si>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</si>
  <si>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</si>
  <si>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</si>
  <si>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</si>
  <si>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</si>
  <si>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</si>
  <si>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</si>
  <si>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</si>
  <si>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</si>
  <si>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</si>
  <si>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</si>
  <si>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</si>
  <si>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</si>
  <si>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</si>
  <si>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</si>
  <si>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</si>
  <si>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</si>
  <si>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</si>
  <si>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</si>
  <si>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</si>
  <si>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</si>
  <si>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</si>
  <si>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</si>
  <si>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</si>
  <si>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</si>
  <si>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</si>
  <si>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</si>
  <si>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</si>
  <si>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</si>
  <si>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</si>
  <si>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</si>
  <si>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</si>
  <si>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</si>
  <si>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</si>
  <si>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</si>
  <si>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</si>
  <si>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</si>
  <si>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</si>
  <si>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</si>
  <si>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</si>
  <si>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</si>
  <si>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</si>
  <si>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</si>
  <si>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</si>
  <si>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</si>
  <si>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</si>
  <si>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</si>
  <si>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</si>
  <si>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</si>
  <si>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</si>
  <si>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</si>
  <si>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</si>
  <si>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</si>
  <si>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</si>
  <si>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</si>
  <si>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</si>
  <si>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</si>
  <si>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</si>
  <si>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</si>
  <si>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</si>
  <si>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</si>
  <si>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</si>
  <si>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</si>
  <si>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</si>
  <si>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</si>
  <si>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</si>
  <si>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</si>
  <si>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</si>
  <si>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</si>
  <si>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</si>
  <si>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</si>
  <si>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</si>
  <si>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</si>
  <si>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</si>
  <si>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</si>
  <si>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</si>
  <si>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</si>
  <si>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</si>
  <si>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</si>
  <si>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</si>
  <si>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</si>
  <si>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</si>
  <si>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</si>
  <si>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</si>
  <si>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</si>
  <si>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</si>
  <si>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</si>
  <si>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</si>
  <si>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</si>
  <si>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</si>
  <si>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</si>
  <si>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</si>
  <si>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</si>
  <si>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</si>
  <si>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</si>
  <si>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</si>
  <si>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</si>
  <si>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</si>
  <si>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</si>
  <si>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</si>
  <si>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</si>
  <si>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</si>
  <si>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</si>
  <si>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</si>
  <si>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</si>
  <si>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</si>
  <si>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</si>
  <si>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</si>
  <si>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</si>
  <si>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</si>
  <si>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</si>
  <si>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</si>
  <si>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</si>
  <si>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</si>
  <si>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</si>
  <si>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</si>
  <si>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</si>
  <si>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</si>
  <si>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</si>
  <si>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</si>
  <si>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</si>
  <si>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</si>
  <si>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</si>
  <si>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</si>
  <si>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</si>
  <si>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</si>
  <si>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</si>
  <si>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</si>
  <si>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</si>
  <si>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</si>
  <si>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</si>
  <si>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</si>
  <si>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</si>
  <si>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</si>
  <si>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</si>
  <si>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</si>
  <si>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</si>
  <si>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</si>
  <si>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</si>
  <si>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</si>
  <si>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</si>
  <si>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</si>
  <si>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</si>
  <si>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</si>
  <si>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</si>
  <si>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</si>
  <si>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</si>
  <si>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</si>
  <si>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</si>
  <si>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</si>
  <si>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</si>
  <si>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</si>
  <si>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</si>
  <si>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</si>
  <si>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</si>
  <si>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</si>
  <si>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</si>
  <si>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</si>
  <si>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</si>
  <si>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</si>
  <si>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</si>
  <si>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</si>
  <si>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</si>
  <si>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</si>
  <si>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</si>
  <si>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</si>
  <si>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</si>
  <si>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</si>
  <si>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</si>
  <si>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</si>
  <si>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</si>
  <si>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</si>
  <si>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</si>
  <si>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</si>
  <si>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</si>
  <si>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</si>
  <si>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</si>
  <si>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</si>
  <si>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</si>
  <si>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</si>
  <si>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</si>
  <si>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</si>
  <si>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</si>
  <si>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</si>
  <si>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</si>
  <si>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</si>
  <si>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</si>
  <si>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</si>
  <si>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</si>
  <si>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</si>
  <si>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</si>
  <si>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</si>
  <si>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</si>
  <si>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</si>
  <si>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</si>
  <si>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</si>
  <si>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</si>
  <si>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</si>
  <si>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</si>
  <si>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</si>
  <si>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</si>
  <si>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</si>
  <si>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</si>
  <si>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</si>
  <si>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</si>
  <si>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</si>
  <si>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</si>
  <si>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</si>
  <si>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</si>
  <si>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</si>
  <si>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</si>
  <si>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</si>
  <si>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</si>
  <si>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</si>
  <si>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</si>
  <si>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</si>
  <si>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</si>
  <si>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</si>
  <si>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</si>
  <si>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</si>
  <si>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</si>
  <si>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</si>
  <si>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</si>
  <si>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</si>
  <si>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</si>
  <si>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</si>
  <si>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</si>
  <si>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</si>
  <si>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</si>
  <si>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</si>
  <si>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</si>
  <si>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</si>
  <si>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</si>
  <si>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</si>
  <si>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</si>
  <si>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</si>
  <si>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</si>
  <si>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</si>
  <si>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</si>
  <si>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</si>
  <si>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</si>
  <si>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</si>
  <si>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</si>
  <si>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</si>
  <si>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</si>
  <si>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</si>
  <si>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</si>
  <si>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</si>
  <si>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</si>
  <si>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</si>
  <si>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</si>
  <si>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</si>
  <si>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</si>
  <si>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</si>
  <si>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</si>
  <si>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</si>
  <si>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</si>
  <si>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</si>
  <si>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</si>
  <si>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</si>
  <si>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</si>
  <si>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</si>
  <si>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</si>
  <si>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</si>
  <si>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</si>
  <si>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</si>
  <si>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</si>
  <si>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</si>
  <si>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</si>
  <si>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</si>
  <si>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</si>
  <si>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</si>
  <si>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</si>
  <si>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</si>
  <si>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</si>
  <si>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</si>
  <si>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</si>
  <si>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</si>
  <si>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</si>
  <si>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</si>
  <si>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</si>
  <si>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</si>
  <si>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</si>
  <si>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</si>
  <si>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</si>
  <si>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</si>
  <si>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</si>
  <si>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</si>
  <si>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</si>
  <si>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</si>
  <si>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</si>
  <si>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</si>
  <si>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</si>
  <si>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</si>
  <si>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</si>
  <si>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</si>
  <si>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</si>
  <si>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</si>
  <si>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</si>
  <si>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</si>
  <si>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</si>
  <si>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</si>
  <si>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</si>
  <si>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</si>
  <si>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</si>
  <si>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</si>
  <si>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</si>
  <si>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</si>
  <si>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</si>
  <si>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</si>
  <si>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</si>
  <si>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</si>
  <si>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</si>
  <si>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</si>
  <si>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</si>
  <si>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</si>
  <si>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</si>
  <si>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</si>
  <si>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</si>
  <si>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</si>
  <si>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</si>
  <si>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</si>
  <si>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</si>
  <si>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</si>
  <si>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</si>
  <si>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</si>
  <si>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</si>
  <si>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</si>
  <si>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</si>
  <si>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</si>
  <si>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</si>
  <si>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</si>
  <si>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</si>
  <si>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</si>
  <si>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</si>
  <si>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</si>
  <si>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</si>
  <si>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</si>
  <si>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</si>
  <si>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</si>
  <si>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</si>
  <si>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</si>
  <si>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</si>
  <si>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</si>
  <si>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</si>
  <si>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</si>
  <si>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</si>
  <si>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</si>
  <si>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</si>
  <si>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</si>
  <si>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</si>
  <si>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</si>
  <si>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</si>
  <si>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</si>
  <si>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</si>
  <si>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</si>
  <si>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</si>
  <si>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</si>
  <si>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</si>
  <si>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</si>
  <si>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</si>
  <si>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</si>
  <si>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</si>
  <si>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</si>
  <si>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</si>
  <si>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</si>
  <si>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</si>
  <si>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</si>
  <si>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</si>
  <si>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</si>
  <si>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</si>
  <si>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</si>
  <si>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</si>
  <si>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</si>
  <si>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</si>
  <si>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</si>
  <si>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</si>
  <si>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</si>
  <si>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</si>
  <si>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</si>
  <si>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</si>
  <si>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</si>
  <si>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</si>
  <si>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</si>
  <si>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</si>
  <si>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</si>
  <si>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</si>
  <si>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</si>
  <si>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</si>
  <si>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</si>
  <si>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</si>
  <si>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</si>
  <si>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</si>
  <si>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</si>
  <si>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</si>
  <si>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</si>
  <si>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</si>
  <si>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</si>
  <si>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</si>
  <si>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</si>
  <si>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</si>
  <si>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</si>
  <si>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</si>
  <si>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</si>
  <si>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</si>
  <si>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</si>
  <si>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</si>
  <si>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</si>
  <si>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</si>
  <si>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</si>
  <si>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</si>
  <si>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</si>
  <si>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</si>
  <si>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</si>
  <si>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</si>
  <si>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</si>
  <si>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</si>
  <si>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</si>
  <si>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</si>
  <si>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</si>
  <si>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</si>
  <si>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</si>
  <si>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</si>
  <si>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</si>
  <si>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</si>
  <si>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</si>
  <si>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</si>
  <si>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</si>
  <si>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</si>
  <si>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</si>
  <si>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</si>
  <si>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</si>
  <si>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</si>
  <si>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</si>
  <si>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</si>
  <si>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</si>
  <si>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</si>
  <si>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</si>
  <si>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</si>
  <si>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</si>
  <si>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</si>
  <si>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</si>
  <si>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</si>
  <si>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</si>
  <si>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</si>
  <si>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</si>
  <si>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</si>
  <si>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</si>
  <si>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</si>
  <si>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</si>
  <si>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</si>
  <si>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</si>
  <si>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</si>
  <si>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</si>
  <si>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</si>
  <si>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</si>
  <si>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</si>
  <si>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</si>
  <si>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</si>
  <si>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</si>
  <si>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</si>
  <si>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</si>
  <si>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</si>
  <si>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</si>
  <si>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</si>
  <si>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</si>
  <si>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</si>
  <si>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</si>
  <si>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</si>
  <si>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</si>
  <si>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</si>
  <si>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</si>
  <si>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</si>
  <si>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</si>
  <si>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</si>
  <si>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</si>
  <si>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</si>
  <si>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</si>
  <si>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</si>
  <si>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</si>
  <si>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</si>
  <si>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</si>
  <si>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</si>
  <si>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</si>
  <si>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</si>
  <si>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</si>
  <si>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</si>
  <si>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</si>
  <si>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</si>
  <si>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</si>
  <si>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</si>
  <si>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</si>
  <si>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</si>
  <si>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</si>
  <si>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</si>
  <si>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</si>
  <si>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</si>
  <si>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</si>
  <si>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</si>
  <si>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</si>
  <si>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</si>
  <si>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</si>
  <si>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</si>
  <si>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</si>
  <si>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</si>
  <si>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</si>
  <si>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</si>
  <si>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</si>
  <si>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</si>
  <si>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</si>
  <si>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</si>
  <si>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</si>
  <si>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</si>
  <si>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</si>
  <si>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</si>
  <si>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</si>
  <si>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</si>
  <si>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</si>
  <si>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</si>
  <si>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</si>
  <si>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</si>
  <si>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</si>
  <si>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</si>
  <si>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</si>
  <si>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</si>
  <si>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</si>
  <si>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</si>
  <si>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</si>
  <si>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</si>
  <si>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</si>
  <si>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</si>
  <si>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</si>
  <si>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</si>
  <si>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</si>
  <si>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</si>
  <si>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</si>
  <si>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</si>
  <si>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</si>
  <si>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</si>
  <si>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</si>
  <si>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</si>
  <si>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</si>
  <si>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</si>
  <si>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</si>
  <si>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</si>
  <si>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</si>
  <si>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</si>
  <si>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</si>
  <si>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</si>
  <si>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</si>
  <si>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</si>
  <si>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</si>
  <si>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</si>
  <si>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</si>
  <si>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</si>
  <si>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</si>
  <si>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</si>
  <si>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</si>
  <si>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</si>
  <si>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</si>
  <si>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</si>
  <si>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</si>
  <si>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</si>
  <si>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</si>
  <si>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</si>
  <si>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</si>
  <si>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</si>
  <si>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</si>
  <si>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</si>
  <si>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</si>
  <si>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</si>
  <si>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</si>
  <si>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</si>
  <si>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</si>
  <si>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</si>
  <si>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</si>
  <si>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</si>
  <si>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</si>
  <si>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</si>
  <si>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</si>
  <si>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</si>
  <si>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</si>
  <si>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</si>
  <si>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</si>
  <si>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</si>
  <si>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</si>
  <si>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</si>
  <si>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</si>
  <si>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</si>
  <si>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</si>
  <si>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</si>
  <si>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</si>
  <si>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</si>
  <si>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</si>
  <si>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</si>
  <si>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</si>
  <si>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</si>
  <si>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</si>
  <si>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</si>
  <si>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</si>
  <si>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</si>
  <si>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</si>
  <si>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</si>
  <si>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</si>
  <si>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</si>
  <si>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</si>
  <si>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</si>
  <si>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</si>
  <si>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</si>
  <si>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</si>
  <si>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</si>
  <si>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</si>
  <si>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</si>
  <si>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</si>
  <si>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</si>
  <si>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</si>
  <si>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</si>
  <si>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</si>
  <si>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</si>
  <si>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</si>
  <si>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</si>
  <si>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</si>
  <si>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</si>
  <si>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</si>
  <si>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</si>
  <si>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</si>
  <si>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</si>
  <si>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</si>
  <si>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</si>
  <si>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</si>
  <si>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</si>
  <si>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</si>
  <si>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</si>
  <si>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</si>
  <si>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</si>
  <si>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</si>
  <si>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</si>
  <si>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</si>
  <si>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</si>
  <si>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</si>
  <si>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</si>
  <si>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</si>
  <si>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</si>
  <si>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</si>
  <si>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</si>
  <si>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</si>
  <si>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</si>
  <si>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</si>
  <si>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</si>
  <si>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</si>
  <si>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</si>
  <si>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</si>
  <si>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</si>
  <si>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</si>
  <si>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</si>
  <si>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</si>
  <si>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</si>
  <si>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</si>
  <si>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</si>
  <si>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</si>
  <si>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</si>
  <si>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</si>
  <si>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</si>
  <si>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</si>
  <si>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</si>
  <si>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</si>
  <si>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</si>
  <si>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</si>
  <si>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</si>
  <si>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</si>
  <si>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</si>
  <si>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</si>
  <si>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</si>
  <si>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</si>
  <si>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</si>
  <si>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</si>
  <si>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</si>
  <si>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</si>
  <si>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</si>
  <si>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</si>
  <si>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</si>
  <si>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</si>
  <si>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</si>
  <si>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</si>
  <si>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</si>
  <si>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</si>
  <si>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</si>
  <si>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</si>
  <si>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</si>
  <si>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</si>
  <si>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</si>
  <si>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</si>
  <si>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</si>
  <si>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</si>
  <si>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</si>
  <si>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</si>
  <si>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</si>
  <si>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</si>
  <si>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</si>
  <si>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</si>
  <si>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</si>
  <si>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</si>
  <si>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</si>
  <si>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</si>
  <si>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</si>
  <si>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</si>
  <si>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</si>
  <si>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</si>
  <si>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</si>
  <si>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</si>
  <si>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</si>
  <si>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</si>
  <si>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</si>
  <si>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</si>
  <si>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</si>
  <si>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</si>
  <si>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</si>
  <si>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</si>
  <si>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</si>
  <si>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</si>
  <si>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</si>
  <si>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</si>
  <si>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</si>
  <si>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</si>
  <si>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</si>
  <si>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</si>
  <si>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</si>
  <si>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</si>
  <si>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</si>
  <si>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</si>
  <si>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</si>
  <si>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</si>
  <si>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</si>
  <si>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</si>
  <si>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</si>
  <si>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</si>
  <si>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</si>
  <si>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</si>
  <si>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</si>
  <si>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</si>
  <si>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</si>
  <si>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</si>
  <si>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</si>
  <si>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</si>
  <si>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</si>
  <si>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</si>
  <si>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</si>
  <si>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</si>
  <si>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</si>
  <si>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</si>
  <si>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</si>
  <si>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</si>
  <si>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</si>
  <si>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</si>
  <si>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</si>
  <si>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</si>
  <si>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</si>
  <si>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</si>
  <si>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</si>
  <si>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</si>
  <si>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</si>
  <si>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</si>
  <si>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</si>
  <si>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</si>
  <si>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</si>
  <si>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</si>
  <si>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</si>
  <si>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</si>
  <si>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</si>
  <si>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</si>
  <si>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</si>
  <si>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</si>
  <si>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</si>
  <si>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</si>
  <si>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</si>
  <si>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</si>
  <si>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</si>
  <si>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</si>
  <si>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</si>
  <si>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</si>
  <si>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</si>
  <si>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</si>
  <si>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</si>
  <si>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</si>
  <si>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</si>
  <si>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</si>
  <si>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</si>
  <si>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</si>
  <si>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</si>
  <si>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</si>
  <si>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</si>
  <si>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</si>
  <si>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</si>
  <si>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</si>
  <si>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</si>
  <si>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</si>
  <si>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</si>
  <si>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</si>
  <si>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</si>
  <si>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</si>
  <si>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</si>
  <si>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</si>
  <si>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</si>
  <si>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</si>
  <si>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</si>
  <si>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</si>
  <si>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</si>
  <si>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</si>
  <si>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</si>
  <si>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</si>
  <si>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</si>
  <si>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</si>
  <si>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</si>
  <si>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</si>
  <si>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</si>
  <si>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</si>
  <si>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</si>
  <si>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</si>
  <si>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</si>
  <si>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</si>
  <si>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</si>
  <si>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</si>
  <si>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</si>
  <si>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</si>
  <si>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</si>
  <si>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</si>
  <si>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</si>
  <si>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</si>
  <si>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</si>
  <si>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</si>
  <si>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</si>
  <si>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</si>
  <si>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</si>
  <si>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</si>
  <si>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</si>
  <si>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</si>
  <si>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</si>
  <si>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</si>
  <si>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</si>
  <si>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</si>
  <si>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</si>
  <si>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</si>
  <si>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</si>
  <si>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</si>
  <si>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</si>
  <si>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</si>
  <si>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</si>
  <si>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</si>
  <si>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</si>
  <si>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</si>
  <si>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</si>
  <si>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</si>
  <si>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</si>
  <si>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</si>
  <si>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</si>
  <si>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</si>
  <si>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</si>
  <si>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</si>
  <si>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</si>
  <si>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</si>
  <si>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</si>
  <si>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</si>
  <si>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</si>
  <si>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</si>
  <si>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</si>
  <si>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</si>
  <si>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</si>
  <si>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</si>
  <si>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</si>
  <si>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</si>
  <si>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</si>
  <si>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</si>
  <si>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</si>
  <si>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</si>
  <si>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</si>
  <si>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</si>
  <si>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</si>
  <si>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</si>
  <si>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</si>
  <si>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</si>
  <si>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</si>
  <si>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</si>
  <si>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</si>
  <si>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</si>
  <si>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</si>
  <si>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</si>
  <si>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</si>
  <si>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</si>
  <si>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</si>
  <si>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</si>
  <si>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</si>
  <si>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</si>
  <si>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</si>
  <si>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</si>
  <si>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</si>
  <si>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</si>
  <si>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</si>
  <si>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</si>
  <si>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</si>
  <si>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</si>
  <si>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</si>
  <si>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</si>
  <si>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</si>
  <si>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</si>
  <si>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</si>
  <si>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</si>
  <si>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</si>
  <si>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</si>
  <si>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</si>
  <si>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</si>
  <si>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</si>
  <si>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</si>
  <si>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</si>
  <si>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</si>
  <si>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</si>
  <si>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</si>
  <si>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</si>
  <si>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</si>
  <si>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</si>
  <si>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</si>
  <si>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</si>
  <si>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</si>
  <si>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</si>
  <si>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</si>
  <si>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</si>
  <si>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</si>
  <si>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</si>
  <si>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</si>
  <si>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</si>
  <si>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</si>
  <si>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</si>
  <si>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</si>
  <si>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</si>
  <si>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</si>
  <si>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</si>
  <si>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</si>
  <si>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</si>
  <si>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</si>
  <si>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</si>
  <si>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</si>
  <si>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</si>
  <si>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</si>
  <si>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</si>
  <si>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</si>
  <si>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</si>
  <si>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</si>
  <si>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</si>
  <si>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</si>
  <si>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</si>
  <si>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</si>
  <si>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</si>
  <si>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</si>
  <si>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</si>
  <si>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</si>
  <si>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</si>
  <si>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</si>
  <si>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</si>
  <si>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</si>
  <si>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</si>
  <si>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</si>
  <si>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</si>
  <si>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</si>
  <si>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</si>
  <si>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</si>
  <si>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</si>
  <si>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</si>
  <si>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</si>
  <si>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</si>
  <si>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</si>
  <si>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</si>
  <si>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</si>
  <si>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</si>
  <si>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</si>
  <si>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</si>
  <si>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</si>
  <si>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</si>
  <si>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</si>
  <si>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</si>
  <si>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</si>
  <si>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</si>
  <si>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</si>
  <si>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</si>
  <si>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</si>
  <si>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</si>
  <si>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</si>
  <si>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</si>
  <si>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</si>
  <si>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</si>
  <si>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</si>
  <si>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</si>
  <si>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</si>
  <si>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</si>
  <si>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</si>
  <si>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</si>
  <si>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</si>
  <si>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</si>
  <si>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</si>
  <si>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</si>
  <si>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</si>
  <si>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</si>
  <si>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</si>
  <si>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</si>
  <si>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</si>
  <si>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</si>
  <si>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</si>
  <si>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</si>
  <si>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</si>
  <si>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</si>
  <si>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</si>
  <si>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</si>
  <si>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</si>
  <si>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</si>
  <si>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</si>
  <si>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</si>
  <si>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</si>
  <si>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</si>
  <si>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</si>
  <si>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</si>
  <si>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</si>
  <si>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</si>
  <si>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</si>
  <si>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</si>
  <si>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</si>
  <si>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</si>
  <si>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</si>
  <si>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</si>
  <si>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</si>
  <si>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</si>
  <si>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</si>
  <si>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</si>
  <si>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</si>
  <si>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</si>
  <si>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</si>
  <si>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</si>
  <si>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</si>
  <si>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</si>
  <si>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</si>
  <si>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</si>
  <si>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</si>
  <si>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</si>
  <si>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</si>
  <si>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</si>
  <si>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</si>
  <si>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</si>
  <si>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</si>
  <si>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</si>
  <si>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</si>
  <si>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</si>
  <si>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</si>
  <si>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</si>
  <si>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</si>
  <si>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</si>
  <si>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</si>
  <si>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</si>
  <si>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</si>
  <si>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</si>
  <si>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</si>
  <si>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</si>
  <si>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</si>
  <si>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</si>
  <si>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</si>
  <si>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</si>
  <si>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</si>
  <si>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</si>
  <si>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</si>
  <si>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</si>
  <si>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</si>
  <si>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</si>
  <si>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</si>
  <si>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</si>
  <si>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</si>
  <si>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</si>
  <si>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</si>
  <si>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</si>
  <si>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</si>
  <si>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</si>
  <si>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</si>
  <si>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</si>
  <si>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</si>
  <si>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</si>
  <si>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</si>
  <si>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</si>
  <si>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</si>
  <si>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</si>
  <si>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</si>
  <si>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</si>
  <si>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</si>
  <si>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</si>
  <si>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</si>
  <si>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</si>
  <si>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</si>
  <si>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</si>
  <si>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</si>
  <si>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</si>
  <si>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</si>
  <si>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</si>
  <si>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</si>
  <si>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</si>
  <si>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</si>
  <si>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</si>
  <si>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</si>
  <si>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</si>
  <si>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</si>
  <si>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</si>
  <si>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</si>
  <si>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</si>
  <si>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</si>
  <si>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</si>
  <si>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</si>
  <si>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</si>
  <si>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</si>
  <si>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</si>
  <si>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</si>
  <si>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</si>
  <si>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</si>
  <si>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</si>
  <si>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</si>
  <si>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</si>
  <si>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</si>
  <si>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</si>
  <si>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</si>
  <si>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</si>
  <si>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</si>
  <si>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</si>
  <si>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</si>
  <si>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</si>
  <si>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</si>
  <si>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</si>
  <si>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</si>
  <si>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</si>
  <si>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</si>
  <si>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</si>
  <si>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</si>
  <si>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</si>
  <si>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</si>
  <si>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</si>
  <si>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</si>
  <si>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</si>
  <si>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</si>
  <si>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</si>
  <si>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</si>
  <si>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</si>
  <si>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</si>
  <si>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</si>
  <si>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</si>
  <si>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</si>
  <si>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</si>
  <si>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</si>
  <si>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</si>
  <si>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</si>
  <si>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</si>
  <si>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</si>
  <si>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</si>
  <si>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</si>
  <si>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</si>
  <si>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</si>
  <si>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</si>
  <si>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</si>
  <si>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</si>
  <si>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</si>
  <si>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</si>
  <si>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</si>
  <si>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</si>
  <si>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</si>
  <si>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</si>
  <si>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</si>
  <si>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</si>
  <si>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</si>
  <si>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</si>
  <si>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</si>
  <si>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</si>
  <si>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</si>
  <si>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</si>
  <si>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</si>
  <si>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</si>
  <si>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</si>
  <si>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</si>
  <si>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</si>
  <si>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</si>
  <si>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</si>
  <si>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</si>
  <si>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</si>
  <si>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</si>
  <si>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</si>
  <si>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</si>
  <si>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</si>
  <si>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</si>
  <si>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</si>
  <si>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</si>
  <si>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</si>
  <si>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</si>
  <si>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</si>
  <si>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</si>
  <si>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</si>
  <si>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</si>
  <si>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</si>
  <si>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</si>
  <si>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</si>
  <si>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</si>
  <si>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</si>
  <si>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</si>
  <si>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</si>
  <si>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</si>
  <si>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</si>
  <si>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</si>
  <si>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</si>
  <si>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</si>
  <si>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</si>
  <si>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</si>
  <si>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</si>
  <si>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</si>
  <si>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</si>
  <si>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</si>
  <si>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</si>
  <si>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</si>
  <si>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</si>
  <si>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</si>
  <si>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</si>
  <si>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</si>
  <si>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</si>
  <si>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</si>
  <si>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</si>
  <si>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</si>
  <si>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</si>
  <si>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</si>
  <si>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</si>
  <si>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</si>
  <si>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</si>
  <si>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</si>
  <si>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</si>
  <si>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</si>
  <si>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</si>
  <si>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</si>
  <si>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</si>
  <si>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</si>
  <si>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</si>
  <si>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</si>
  <si>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</si>
  <si>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</si>
  <si>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</si>
  <si>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</si>
  <si>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</si>
  <si>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</si>
  <si>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</si>
  <si>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</si>
  <si>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</si>
  <si>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</si>
  <si>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</si>
  <si>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</si>
  <si>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</si>
  <si>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</si>
  <si>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</si>
  <si>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</si>
  <si>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</si>
  <si>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</si>
  <si>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</si>
  <si>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</si>
  <si>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</si>
  <si>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</si>
  <si>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</si>
  <si>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</si>
  <si>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</si>
  <si>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</si>
  <si>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</si>
  <si>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</si>
  <si>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</si>
  <si>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</si>
  <si>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</si>
  <si>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</si>
  <si>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</si>
  <si>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</si>
  <si>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</si>
  <si>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</si>
  <si>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</si>
  <si>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</si>
  <si>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</si>
  <si>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</si>
  <si>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</si>
  <si>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</si>
  <si>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</si>
  <si>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</si>
  <si>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</si>
  <si>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</si>
  <si>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</si>
  <si>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</si>
  <si>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</si>
  <si>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</si>
  <si>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</si>
  <si>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</si>
  <si>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</si>
  <si>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</si>
  <si>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</si>
  <si>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</si>
  <si>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</si>
  <si>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</si>
  <si>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</si>
  <si>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</si>
  <si>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</si>
  <si>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</si>
  <si>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</si>
  <si>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</si>
  <si>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</si>
  <si>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</si>
  <si>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</si>
  <si>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</si>
  <si>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</si>
  <si>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</si>
  <si>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</si>
  <si>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</si>
  <si>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</si>
  <si>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</si>
  <si>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</si>
  <si>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</si>
  <si>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</si>
  <si>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</si>
  <si>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</si>
  <si>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</si>
  <si>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</si>
  <si>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</si>
  <si>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</si>
  <si>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</si>
  <si>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</si>
  <si>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</si>
  <si>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</si>
  <si>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</si>
  <si>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</si>
  <si>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</si>
  <si>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</si>
  <si>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</si>
  <si>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</si>
  <si>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</si>
  <si>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</si>
  <si>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</si>
  <si>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</si>
  <si>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</si>
  <si>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</si>
  <si>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</si>
  <si>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</si>
  <si>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</si>
  <si>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</si>
  <si>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</si>
  <si>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</si>
  <si>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</si>
  <si>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</si>
  <si>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</si>
  <si>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</si>
  <si>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</si>
  <si>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</si>
  <si>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</si>
  <si>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</si>
  <si>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</si>
  <si>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</si>
  <si>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</si>
  <si>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</si>
  <si>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</si>
  <si>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</si>
  <si>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</si>
  <si>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</si>
  <si>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</si>
  <si>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</si>
  <si>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</si>
  <si>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</si>
  <si>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</si>
  <si>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</si>
  <si>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</si>
  <si>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</si>
  <si>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</si>
  <si>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</si>
  <si>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</si>
  <si>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</si>
  <si>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</si>
  <si>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</si>
  <si>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</si>
  <si>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</si>
  <si>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</si>
  <si>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</si>
  <si>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</si>
  <si>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</si>
  <si>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</si>
  <si>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</si>
  <si>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</si>
  <si>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</si>
  <si>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</si>
  <si>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</si>
  <si>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</si>
  <si>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</si>
  <si>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</si>
  <si>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</si>
  <si>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</si>
  <si>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</si>
  <si>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</si>
  <si>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</si>
  <si>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</si>
  <si>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</si>
  <si>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</si>
  <si>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</si>
  <si>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</si>
  <si>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</si>
  <si>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</si>
  <si>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</si>
  <si>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</si>
  <si>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</si>
  <si>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</si>
  <si>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</si>
  <si>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</si>
  <si>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</si>
  <si>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</si>
  <si>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</si>
  <si>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</si>
  <si>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</si>
  <si>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</si>
  <si>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</si>
  <si>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</si>
  <si>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</si>
  <si>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</si>
  <si>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</si>
  <si>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</si>
  <si>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</si>
  <si>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</si>
  <si>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</si>
  <si>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</si>
  <si>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</si>
  <si>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</si>
  <si>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</si>
  <si>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</si>
  <si>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</si>
  <si>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</si>
  <si>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</si>
  <si>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</si>
  <si>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</si>
  <si>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</si>
  <si>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</si>
  <si>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</si>
  <si>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</si>
  <si>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</si>
  <si>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</si>
  <si>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</si>
  <si>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</si>
  <si>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</si>
  <si>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</si>
  <si>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</si>
  <si>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</si>
  <si>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</si>
  <si>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</si>
  <si>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</si>
  <si>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</si>
  <si>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</si>
  <si>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</si>
  <si>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</si>
  <si>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</si>
  <si>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</si>
  <si>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</si>
  <si>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</si>
  <si>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</si>
  <si>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</si>
  <si>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</si>
  <si>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</si>
  <si>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</si>
  <si>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</si>
  <si>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</si>
  <si>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</si>
  <si>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</si>
  <si>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</si>
  <si>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</si>
  <si>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</si>
  <si>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</si>
  <si>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</si>
  <si>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</si>
  <si>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</si>
  <si>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</si>
  <si>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</si>
  <si>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</si>
  <si>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</si>
  <si>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</si>
  <si>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</si>
  <si>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</si>
  <si>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</si>
  <si>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</si>
  <si>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</si>
  <si>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</si>
  <si>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</si>
  <si>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</si>
  <si>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</si>
  <si>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</si>
  <si>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</si>
  <si>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</si>
  <si>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</si>
  <si>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</si>
  <si>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</si>
  <si>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</si>
  <si>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</si>
  <si>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</si>
  <si>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</si>
  <si>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</si>
  <si>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</si>
  <si>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</si>
  <si>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</si>
  <si>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</si>
  <si>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</si>
  <si>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</si>
  <si>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</si>
  <si>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</si>
  <si>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</si>
  <si>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</si>
  <si>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</si>
  <si>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</si>
  <si>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</si>
  <si>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</si>
  <si>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</si>
  <si>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</si>
  <si>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</si>
  <si>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</si>
  <si>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</si>
  <si>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</si>
  <si>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</si>
  <si>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</si>
  <si>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</si>
  <si>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</si>
  <si>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</si>
  <si>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</si>
  <si>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</si>
  <si>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</si>
  <si>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</si>
  <si>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</si>
  <si>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</si>
  <si>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</si>
  <si>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</si>
  <si>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</si>
  <si>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</si>
  <si>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</si>
  <si>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</si>
  <si>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</si>
  <si>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</si>
  <si>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</si>
  <si>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</si>
  <si>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</si>
  <si>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</si>
  <si>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</si>
  <si>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</si>
  <si>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</si>
  <si>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</si>
  <si>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</si>
  <si>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</si>
  <si>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</si>
  <si>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</si>
  <si>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</si>
  <si>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</si>
  <si>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</si>
  <si>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</si>
  <si>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</si>
  <si>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</si>
  <si>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</si>
  <si>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</si>
  <si>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</si>
  <si>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</si>
  <si>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</si>
  <si>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</si>
  <si>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</si>
  <si>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</si>
  <si>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</si>
  <si>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</si>
  <si>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</si>
  <si>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</si>
  <si>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</si>
  <si>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</si>
  <si>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</si>
  <si>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</si>
  <si>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</si>
  <si>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</si>
  <si>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</si>
  <si>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</si>
  <si>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</si>
  <si>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</si>
  <si>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</si>
  <si>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</si>
  <si>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</si>
  <si>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</si>
  <si>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</si>
  <si>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</si>
  <si>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</si>
  <si>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</si>
  <si>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</si>
  <si>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</si>
  <si>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</si>
  <si>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</si>
  <si>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</si>
  <si>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</si>
  <si>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</si>
  <si>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</si>
  <si>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</si>
  <si>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</si>
  <si>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</si>
  <si>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</si>
  <si>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</si>
  <si>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</si>
  <si>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</si>
  <si>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</si>
  <si>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</si>
  <si>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</si>
  <si>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</si>
  <si>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</si>
  <si>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</si>
  <si>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</si>
  <si>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</si>
  <si>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</si>
  <si>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</si>
  <si>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</si>
  <si>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</si>
  <si>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</si>
  <si>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</si>
  <si>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</si>
  <si>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</si>
  <si>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</si>
  <si>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</si>
  <si>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</si>
  <si>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</si>
  <si>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</si>
  <si>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</si>
  <si>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</si>
  <si>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</si>
  <si>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</si>
  <si>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</si>
  <si>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</si>
  <si>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</si>
  <si>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</si>
  <si>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</si>
  <si>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</si>
  <si>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</si>
  <si>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</si>
  <si>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</si>
  <si>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</si>
  <si>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</si>
  <si>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</si>
  <si>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</si>
  <si>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</si>
  <si>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</si>
  <si>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</si>
  <si>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</si>
  <si>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</si>
  <si>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</si>
  <si>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</si>
  <si>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</si>
  <si>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</si>
  <si>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</si>
  <si>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</si>
  <si>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</si>
  <si>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</si>
  <si>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</si>
  <si>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</si>
  <si>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</si>
  <si>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</si>
  <si>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</si>
  <si>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</si>
  <si>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</si>
  <si>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</si>
  <si>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</si>
  <si>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</si>
  <si>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</si>
  <si>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</si>
  <si>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</si>
  <si>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</si>
  <si>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</si>
  <si>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</si>
  <si>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</si>
  <si>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</si>
  <si>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</si>
  <si>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</si>
  <si>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</si>
  <si>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</si>
  <si>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</si>
  <si>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</si>
  <si>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</si>
  <si>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</si>
  <si>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</si>
  <si>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</si>
  <si>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</si>
  <si>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</si>
  <si>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</si>
  <si>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</si>
  <si>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</si>
  <si>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</si>
  <si>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</si>
  <si>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</si>
  <si>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</si>
  <si>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</si>
  <si>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</si>
  <si>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</si>
  <si>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</si>
  <si>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</si>
  <si>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</si>
  <si>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</si>
  <si>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</si>
  <si>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</si>
  <si>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</si>
  <si>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</si>
  <si>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</si>
  <si>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</si>
  <si>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</si>
  <si>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</si>
  <si>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</si>
  <si>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</si>
  <si>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</si>
  <si>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</si>
  <si>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</si>
  <si>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</si>
  <si>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</si>
  <si>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</si>
  <si>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</si>
  <si>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</si>
  <si>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</si>
  <si>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</si>
  <si>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</si>
  <si>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</si>
  <si>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</si>
  <si>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</si>
  <si>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</si>
  <si>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</si>
  <si>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</si>
  <si>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</si>
  <si>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</si>
  <si>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</si>
  <si>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</si>
  <si>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</si>
  <si>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</si>
  <si>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</si>
  <si>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</si>
  <si>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</si>
  <si>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</si>
  <si>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</si>
  <si>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</si>
  <si>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</si>
  <si>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</si>
  <si>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</si>
  <si>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</si>
  <si>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</si>
  <si>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</si>
  <si>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</si>
  <si>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</si>
  <si>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</si>
  <si>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</si>
  <si>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</si>
  <si>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</si>
  <si>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</si>
  <si>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</si>
  <si>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</si>
  <si>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</si>
  <si>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</si>
  <si>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</si>
  <si>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</si>
  <si>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</si>
  <si>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</si>
  <si>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</si>
  <si>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</si>
  <si>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</si>
  <si>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</si>
  <si>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</si>
  <si>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</si>
  <si>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</si>
  <si>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</si>
  <si>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</si>
  <si>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</si>
  <si>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</si>
  <si>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</si>
  <si>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</si>
  <si>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</si>
  <si>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</si>
  <si>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</si>
  <si>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</si>
  <si>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</si>
  <si>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</si>
  <si>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</si>
  <si>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</si>
  <si>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</si>
  <si>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</si>
  <si>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</si>
  <si>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</si>
  <si>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</si>
  <si>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</si>
  <si>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</si>
  <si>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</si>
  <si>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</si>
  <si>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</si>
  <si>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</si>
  <si>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</si>
  <si>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</si>
  <si>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</si>
  <si>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</si>
  <si>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</si>
  <si>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</si>
  <si>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</si>
  <si>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</si>
  <si>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</si>
  <si>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</si>
  <si>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</si>
  <si>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</si>
  <si>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</si>
  <si>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</si>
  <si>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</si>
  <si>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</si>
  <si>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</si>
  <si>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</si>
  <si>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</si>
  <si>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</si>
  <si>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</si>
  <si>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</si>
  <si>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</si>
  <si>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</si>
  <si>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</si>
  <si>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</si>
  <si>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</si>
  <si>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</si>
  <si>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</si>
  <si>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</si>
  <si>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</si>
  <si>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</si>
  <si>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</si>
  <si>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</si>
  <si>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</si>
  <si>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</si>
  <si>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</si>
  <si>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</si>
  <si>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</si>
  <si>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</si>
  <si>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</si>
  <si>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</si>
  <si>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</si>
  <si>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</si>
  <si>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</si>
  <si>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</si>
  <si>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</si>
  <si>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</si>
  <si>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</si>
  <si>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</si>
  <si>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</si>
  <si>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</si>
  <si>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</si>
  <si>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</si>
  <si>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</si>
  <si>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</si>
  <si>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</si>
  <si>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</si>
  <si>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</si>
  <si>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</si>
  <si>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</si>
  <si>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</si>
  <si>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</si>
  <si>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</si>
  <si>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</si>
  <si>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</si>
  <si>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</si>
  <si>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</si>
  <si>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</si>
  <si>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</si>
  <si>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</si>
  <si>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</si>
  <si>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</si>
  <si>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</si>
  <si>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</si>
  <si>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</si>
  <si>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</si>
  <si>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</si>
  <si>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</si>
  <si>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</si>
  <si>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</si>
  <si>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</si>
  <si>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</si>
  <si>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</si>
  <si>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</si>
  <si>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</si>
  <si>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</si>
  <si>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</si>
  <si>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</si>
  <si>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</si>
  <si>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</si>
  <si>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</si>
  <si>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</si>
  <si>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</si>
  <si>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</si>
  <si>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</si>
  <si>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</si>
  <si>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</si>
  <si>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</si>
  <si>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</si>
  <si>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</si>
  <si>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</si>
  <si>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</si>
  <si>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</si>
  <si>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</si>
  <si>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</si>
  <si>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</si>
  <si>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</si>
  <si>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</si>
  <si>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</si>
  <si>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</si>
  <si>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</si>
  <si>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</si>
  <si>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</si>
  <si>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</si>
  <si>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</si>
  <si>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</si>
  <si>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</si>
  <si>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</si>
  <si>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</si>
  <si>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</si>
  <si>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</si>
  <si>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</si>
  <si>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</si>
  <si>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</si>
  <si>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</si>
  <si>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</si>
  <si>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</si>
  <si>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</si>
  <si>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</si>
  <si>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</si>
  <si>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</si>
  <si>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</si>
  <si>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</si>
  <si>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</si>
  <si>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</si>
  <si>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</si>
  <si>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</si>
  <si>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</si>
  <si>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</si>
  <si>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</si>
  <si>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</si>
  <si>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</si>
  <si>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</si>
  <si>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</si>
  <si>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</si>
  <si>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</si>
  <si>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</si>
  <si>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</si>
  <si>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</si>
  <si>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</si>
  <si>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</si>
  <si>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</si>
  <si>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</si>
  <si>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</si>
  <si>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</si>
  <si>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</si>
  <si>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</si>
  <si>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</si>
  <si>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</si>
  <si>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</si>
  <si>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</si>
  <si>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</si>
  <si>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</si>
  <si>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</si>
  <si>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</si>
  <si>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</si>
  <si>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</si>
  <si>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</si>
  <si>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</si>
  <si>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</si>
  <si>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</si>
  <si>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</si>
  <si>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</si>
  <si>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</si>
  <si>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</si>
  <si>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</si>
  <si>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</si>
  <si>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</si>
  <si>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</si>
  <si>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</si>
  <si>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</si>
  <si>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</si>
  <si>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</si>
  <si>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</si>
  <si>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</si>
  <si>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</si>
  <si>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</si>
  <si>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</si>
  <si>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</si>
  <si>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</si>
  <si>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</si>
  <si>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</si>
  <si>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</si>
  <si>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</si>
  <si>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</si>
  <si>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</si>
  <si>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</si>
  <si>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</si>
  <si>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</si>
  <si>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</si>
  <si>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</si>
  <si>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</si>
  <si>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</si>
  <si>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</si>
  <si>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</si>
  <si>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</si>
  <si>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</si>
  <si>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</si>
  <si>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</si>
  <si>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</si>
  <si>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</si>
  <si>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</si>
  <si>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</si>
  <si>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</si>
  <si>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</si>
  <si>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</si>
  <si>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</si>
  <si>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</si>
  <si>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</si>
  <si>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</si>
  <si>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</si>
  <si>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</si>
  <si>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</si>
  <si>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</si>
  <si>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</si>
  <si>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</si>
  <si>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</si>
  <si>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</si>
  <si>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</si>
  <si>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</si>
  <si>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</si>
  <si>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</si>
  <si>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</si>
  <si>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</si>
  <si>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</si>
  <si>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</si>
  <si>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</si>
  <si>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</si>
  <si>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</si>
  <si>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</si>
  <si>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</si>
  <si>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</si>
  <si>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</si>
  <si>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</si>
  <si>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</si>
  <si>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</si>
  <si>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</si>
  <si>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</si>
  <si>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</si>
  <si>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</si>
  <si>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</si>
  <si>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</si>
  <si>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</si>
  <si>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</si>
  <si>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</si>
  <si>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</si>
  <si>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</si>
  <si>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</si>
  <si>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</si>
  <si>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</si>
  <si>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</si>
  <si>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</si>
  <si>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</si>
  <si>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</si>
  <si>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</si>
  <si>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</si>
  <si>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</si>
  <si>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</si>
  <si>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</si>
  <si>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</si>
  <si>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</si>
  <si>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</si>
  <si>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</si>
  <si>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</si>
  <si>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</si>
  <si>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</si>
  <si>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</si>
  <si>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</si>
  <si>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</si>
  <si>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</si>
  <si>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</si>
  <si>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</si>
  <si>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</si>
  <si>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</si>
  <si>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</si>
  <si>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</si>
  <si>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</si>
  <si>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</si>
  <si>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</si>
  <si>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</si>
  <si>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</si>
  <si>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</si>
  <si>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</si>
  <si>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</si>
  <si>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</si>
  <si>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</si>
  <si>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</si>
  <si>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</si>
  <si>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</si>
  <si>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</si>
  <si>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</si>
  <si>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</si>
  <si>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</si>
  <si>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</si>
  <si>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</si>
  <si>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</si>
  <si>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</si>
  <si>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</si>
  <si>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</si>
  <si>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</si>
  <si>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</si>
  <si>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</si>
  <si>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</si>
  <si>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</si>
  <si>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</si>
  <si>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</si>
  <si>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</si>
  <si>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</si>
  <si>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</si>
  <si>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</si>
  <si>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</si>
  <si>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</si>
  <si>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</si>
  <si>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</si>
  <si>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</si>
  <si>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</si>
  <si>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</si>
  <si>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</si>
  <si>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</si>
  <si>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</si>
  <si>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</si>
  <si>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</si>
  <si>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</si>
  <si>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</si>
  <si>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</si>
  <si>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</si>
  <si>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</si>
  <si>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</si>
  <si>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</si>
  <si>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</si>
  <si>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</si>
  <si>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</si>
  <si>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</si>
  <si>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</si>
  <si>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</si>
  <si>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</si>
  <si>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</si>
  <si>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</si>
  <si>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</si>
  <si>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</si>
  <si>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</si>
  <si>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</si>
  <si>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</si>
  <si>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</si>
  <si>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</si>
  <si>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</si>
  <si>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</si>
  <si>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</si>
  <si>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</si>
  <si>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</si>
  <si>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</si>
  <si>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</si>
  <si>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</si>
  <si>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</si>
  <si>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</si>
  <si>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</si>
  <si>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</si>
  <si>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</si>
  <si>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</si>
  <si>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</si>
  <si>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</si>
  <si>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</si>
  <si>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</si>
  <si>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</si>
  <si>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</si>
  <si>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</si>
  <si>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</si>
  <si>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</si>
  <si>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</si>
  <si>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</si>
  <si>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</si>
  <si>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</si>
  <si>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</si>
  <si>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</si>
  <si>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</si>
  <si>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</si>
  <si>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</si>
  <si>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</si>
  <si>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</si>
  <si>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</si>
  <si>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</si>
  <si>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</si>
  <si>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</si>
  <si>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</si>
  <si>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</si>
  <si>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</si>
  <si>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</si>
  <si>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</si>
  <si>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</si>
  <si>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</si>
  <si>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</si>
  <si>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</si>
  <si>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</si>
  <si>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</si>
  <si>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</si>
  <si>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</si>
  <si>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</si>
  <si>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</si>
  <si>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</si>
  <si>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</si>
  <si>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</si>
  <si>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</si>
  <si>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</si>
  <si>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</si>
  <si>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</si>
  <si>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</si>
  <si>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</si>
  <si>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</si>
  <si>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</si>
  <si>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</si>
  <si>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</si>
  <si>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</si>
  <si>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</si>
  <si>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</si>
  <si>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</si>
  <si>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</si>
  <si>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</si>
  <si>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</si>
  <si>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</si>
  <si>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</si>
  <si>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</si>
  <si>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</si>
  <si>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</si>
  <si>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</si>
  <si>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</si>
  <si>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</si>
  <si>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</si>
  <si>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</si>
  <si>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</si>
  <si>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</si>
  <si>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</si>
  <si>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</si>
  <si>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</si>
  <si>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</si>
  <si>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</si>
  <si>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</si>
  <si>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</si>
  <si>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</si>
  <si>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</si>
  <si>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</si>
  <si>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</si>
  <si>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</si>
  <si>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</si>
  <si>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</si>
  <si>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</si>
  <si>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</si>
  <si>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</si>
  <si>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</si>
  <si>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</si>
  <si>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</si>
  <si>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</si>
  <si>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</si>
  <si>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</si>
  <si>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</si>
  <si>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</si>
  <si>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</si>
  <si>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</si>
  <si>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</si>
  <si>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</si>
  <si>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</si>
  <si>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</si>
  <si>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</si>
  <si>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</si>
  <si>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</si>
  <si>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</si>
  <si>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</si>
  <si>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</si>
  <si>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</si>
  <si>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</si>
  <si>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</si>
  <si>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</si>
  <si>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</si>
  <si>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</si>
  <si>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</si>
  <si>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</si>
  <si>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</si>
  <si>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</si>
  <si>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</si>
  <si>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</si>
  <si>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</si>
  <si>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</si>
  <si>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</si>
  <si>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</si>
  <si>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</si>
  <si>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</si>
  <si>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</si>
  <si>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</si>
  <si>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</si>
  <si>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</si>
  <si>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</si>
  <si>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</si>
  <si>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</si>
  <si>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</si>
  <si>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</si>
  <si>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</si>
  <si>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</si>
  <si>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</si>
  <si>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</si>
  <si>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</si>
  <si>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</si>
  <si>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</si>
  <si>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</si>
  <si>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</si>
  <si>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</si>
  <si>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</si>
  <si>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</si>
  <si>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</si>
  <si>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</si>
  <si>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</si>
  <si>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</si>
  <si>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</si>
  <si>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</si>
  <si>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</si>
  <si>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</si>
  <si>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</si>
  <si>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</si>
  <si>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</si>
  <si>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</si>
  <si>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</si>
  <si>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</si>
  <si>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</si>
  <si>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</si>
  <si>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</si>
  <si>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</si>
  <si>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</si>
  <si>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</si>
  <si>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</si>
  <si>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</si>
  <si>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</si>
  <si>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</si>
  <si>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</si>
  <si>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</si>
  <si>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</si>
  <si>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</si>
  <si>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</si>
  <si>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</si>
  <si>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</si>
  <si>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</si>
  <si>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</si>
  <si>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</si>
  <si>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</si>
  <si>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</si>
  <si>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</si>
  <si>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</si>
  <si>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</si>
  <si>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</si>
  <si>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</si>
  <si>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</si>
  <si>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</si>
  <si>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</si>
  <si>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</si>
  <si>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</si>
  <si>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</si>
  <si>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</si>
  <si>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</si>
  <si>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</si>
  <si>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</si>
  <si>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</si>
  <si>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</si>
  <si>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</si>
  <si>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</si>
  <si>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</si>
  <si>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</si>
  <si>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</si>
  <si>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</si>
  <si>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</si>
  <si>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</si>
  <si>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</si>
  <si>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</si>
  <si>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</si>
  <si>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</si>
  <si>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</si>
  <si>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</si>
  <si>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</si>
  <si>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</si>
  <si>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</si>
  <si>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</si>
  <si>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</si>
  <si>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</si>
  <si>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</si>
  <si>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</si>
  <si>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</si>
  <si>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</si>
  <si>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</si>
  <si>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</si>
  <si>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</si>
  <si>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</si>
  <si>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</si>
  <si>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</si>
  <si>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</si>
  <si>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</si>
  <si>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</si>
  <si>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</si>
  <si>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</si>
  <si>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</si>
  <si>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</si>
  <si>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</si>
  <si>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</si>
  <si>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</si>
  <si>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</si>
  <si>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</si>
  <si>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</si>
  <si>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</si>
  <si>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</si>
  <si>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</si>
  <si>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</si>
  <si>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</si>
  <si>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</si>
  <si>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</si>
  <si>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</si>
  <si>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</si>
  <si>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</si>
  <si>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</si>
  <si>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</si>
  <si>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</si>
  <si>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</si>
  <si>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</si>
  <si>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</si>
  <si>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</si>
  <si>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</si>
  <si>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</si>
  <si>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</si>
  <si>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</si>
  <si>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</si>
  <si>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</si>
  <si>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</si>
  <si>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</si>
  <si>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</si>
  <si>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</si>
  <si>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</si>
  <si>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</si>
  <si>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</si>
  <si>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</si>
  <si>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</si>
  <si>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</si>
  <si>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</si>
  <si>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</si>
  <si>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</si>
  <si>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</si>
  <si>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</si>
  <si>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</si>
  <si>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</si>
  <si>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</si>
  <si>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</si>
  <si>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</si>
  <si>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</si>
  <si>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</si>
  <si>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</si>
  <si>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</si>
  <si>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</si>
  <si>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</si>
  <si>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</si>
  <si>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</si>
  <si>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</si>
  <si>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</si>
  <si>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</si>
  <si>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</si>
  <si>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</si>
  <si>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</si>
  <si>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</si>
  <si>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</si>
  <si>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</si>
  <si>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</si>
  <si>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</si>
  <si>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</si>
  <si>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</si>
  <si>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</si>
  <si>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</si>
  <si>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</si>
  <si>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</si>
  <si>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</si>
  <si>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</si>
  <si>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</si>
  <si>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</si>
  <si>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</si>
  <si>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</si>
  <si>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</si>
  <si>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</si>
  <si>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</si>
  <si>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</si>
  <si>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</si>
  <si>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</si>
  <si>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</si>
  <si>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</si>
  <si>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</si>
  <si>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</si>
  <si>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</si>
  <si>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</si>
  <si>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</si>
  <si>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</si>
  <si>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</si>
  <si>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</si>
  <si>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</si>
  <si>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</si>
  <si>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</si>
  <si>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</si>
  <si>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</si>
  <si>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</si>
  <si>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</si>
  <si>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</si>
  <si>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</si>
  <si>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</si>
  <si>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</si>
  <si>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</si>
  <si>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</si>
  <si>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</si>
  <si>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</si>
  <si>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</si>
  <si>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</si>
  <si>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</si>
  <si>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</si>
  <si>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</si>
  <si>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</si>
  <si>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</si>
  <si>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</si>
  <si>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</si>
  <si>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</si>
  <si>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</si>
  <si>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</si>
  <si>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</si>
  <si>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</si>
  <si>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</si>
  <si>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</si>
  <si>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</si>
  <si>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</si>
  <si>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</si>
  <si>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</si>
  <si>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</si>
  <si>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</si>
  <si>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</si>
  <si>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</si>
  <si>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</si>
  <si>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</si>
  <si>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</si>
  <si>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</si>
  <si>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</si>
  <si>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</si>
  <si>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</si>
  <si>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</si>
  <si>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</si>
  <si>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</si>
  <si>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</si>
  <si>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</si>
  <si>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</si>
  <si>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</si>
  <si>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</si>
  <si>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</si>
  <si>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</si>
  <si>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</si>
  <si>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</si>
  <si>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</si>
  <si>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</si>
  <si>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</si>
  <si>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</si>
  <si>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</si>
  <si>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</si>
  <si>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</si>
  <si>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</si>
  <si>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</si>
  <si>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</si>
  <si>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</si>
  <si>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</si>
  <si>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</si>
  <si>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</si>
  <si>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</si>
  <si>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</si>
  <si>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</si>
  <si>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</si>
  <si>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</si>
  <si>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</si>
  <si>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</si>
  <si>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</si>
  <si>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</si>
  <si>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</si>
  <si>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</si>
  <si>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</si>
  <si>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</si>
  <si>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</si>
  <si>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</si>
  <si>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</si>
  <si>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</si>
  <si>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</si>
  <si>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</si>
  <si>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</si>
  <si>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</si>
  <si>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</si>
  <si>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</si>
  <si>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</si>
  <si>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</si>
  <si>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</si>
  <si>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</si>
  <si>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</si>
  <si>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</si>
  <si>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</si>
  <si>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</si>
  <si>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</si>
  <si>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</si>
  <si>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</si>
  <si>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</si>
  <si>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</si>
  <si>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</si>
  <si>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</si>
  <si>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</si>
  <si>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</si>
  <si>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</si>
  <si>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</si>
  <si>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</si>
  <si>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</si>
  <si>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</si>
  <si>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</si>
  <si>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</si>
  <si>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</si>
  <si>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</si>
  <si>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</si>
  <si>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</si>
  <si>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</si>
  <si>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</si>
  <si>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</si>
  <si>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</si>
  <si>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</si>
  <si>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</si>
  <si>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</si>
  <si>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</si>
  <si>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</si>
  <si>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</si>
  <si>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</si>
  <si>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</si>
  <si>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</si>
  <si>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</si>
  <si>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</si>
  <si>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</si>
  <si>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</si>
  <si>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</si>
  <si>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</si>
  <si>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</si>
  <si>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</si>
  <si>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</si>
  <si>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</si>
  <si>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</si>
  <si>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</si>
  <si>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</si>
  <si>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</si>
  <si>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</si>
  <si>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</si>
  <si>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</si>
  <si>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</si>
  <si>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</si>
  <si>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</si>
  <si>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</si>
  <si>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</si>
  <si>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</si>
  <si>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</si>
  <si>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</si>
  <si>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</si>
  <si>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</si>
  <si>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</si>
  <si>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</si>
  <si>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</si>
  <si>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</si>
  <si>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</si>
  <si>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</si>
  <si>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</si>
  <si>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</si>
  <si>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</si>
  <si>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</si>
  <si>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</si>
  <si>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</si>
  <si>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</si>
  <si>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</si>
  <si>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</si>
  <si>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</si>
  <si>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</si>
  <si>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</si>
  <si>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</si>
  <si>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</si>
  <si>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</si>
  <si>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</si>
  <si>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</si>
  <si>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</si>
  <si>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</si>
  <si>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</si>
  <si>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</si>
  <si>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</si>
  <si>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</si>
  <si>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</si>
  <si>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</si>
  <si>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</si>
  <si>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</si>
  <si>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</si>
  <si>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</si>
  <si>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</si>
  <si>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</si>
  <si>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</si>
  <si>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</si>
  <si>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</si>
  <si>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</si>
  <si>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</si>
  <si>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</si>
  <si>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</si>
  <si>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</si>
  <si>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</si>
  <si>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</si>
  <si>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</si>
  <si>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</si>
  <si>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</si>
  <si>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</si>
  <si>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</si>
  <si>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</si>
  <si>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</si>
  <si>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</si>
  <si>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</si>
  <si>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</si>
  <si>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</si>
  <si>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</si>
  <si>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</si>
  <si>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</si>
  <si>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</si>
  <si>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</si>
  <si>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</si>
  <si>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</si>
  <si>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</si>
  <si>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</si>
  <si>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</si>
  <si>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</si>
  <si>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</si>
  <si>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</si>
  <si>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</si>
  <si>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</si>
  <si>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</si>
  <si>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</si>
  <si>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</si>
  <si>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</si>
  <si>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</si>
  <si>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</si>
  <si>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</si>
  <si>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</si>
  <si>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</si>
  <si>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</si>
  <si>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</si>
  <si>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</si>
  <si>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</si>
  <si>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</si>
  <si>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</si>
  <si>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</si>
  <si>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</si>
  <si>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</si>
  <si>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</si>
  <si>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</si>
  <si>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</si>
  <si>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</si>
  <si>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</si>
  <si>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</si>
  <si>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</si>
  <si>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</si>
  <si>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</si>
  <si>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</si>
  <si>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</si>
  <si>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</si>
  <si>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</si>
  <si>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</si>
  <si>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</si>
  <si>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</si>
  <si>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</si>
  <si>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</si>
  <si>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</si>
  <si>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</si>
  <si>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</si>
  <si>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</si>
  <si>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</si>
  <si>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</si>
  <si>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</si>
  <si>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</si>
  <si>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</si>
  <si>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</si>
  <si>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</si>
  <si>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</si>
  <si>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</si>
  <si>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</si>
  <si>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</si>
  <si>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</si>
  <si>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</si>
  <si>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</si>
  <si>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</si>
  <si>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</si>
  <si>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</si>
  <si>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</si>
  <si>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</si>
  <si>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</si>
  <si>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</si>
  <si>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</si>
  <si>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</si>
  <si>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</si>
  <si>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</si>
  <si>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</si>
  <si>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</si>
  <si>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</si>
  <si>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</si>
  <si>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</si>
  <si>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</si>
  <si>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</si>
  <si>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</si>
  <si>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</si>
  <si>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</si>
  <si>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</si>
  <si>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</si>
  <si>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</si>
  <si>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</si>
  <si>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</si>
  <si>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</si>
  <si>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</si>
  <si>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</si>
  <si>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</si>
  <si>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</si>
  <si>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</si>
  <si>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</si>
  <si>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</si>
  <si>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</si>
  <si>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</si>
  <si>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</si>
  <si>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</si>
  <si>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</si>
  <si>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</si>
  <si>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</si>
  <si>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</si>
  <si>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</si>
  <si>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</si>
  <si>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</si>
  <si>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</si>
  <si>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</si>
  <si>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</si>
  <si>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</si>
  <si>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</si>
  <si>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</si>
  <si>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</si>
  <si>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</si>
  <si>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</si>
  <si>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</si>
  <si>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</si>
  <si>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</si>
  <si>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</si>
  <si>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</si>
  <si>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</si>
  <si>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</si>
  <si>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</si>
  <si>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</si>
  <si>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</si>
  <si>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</si>
  <si>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</si>
  <si>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</si>
  <si>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</si>
  <si>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</si>
  <si>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</si>
  <si>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</si>
  <si>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</si>
  <si>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</si>
  <si>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</si>
  <si>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</si>
  <si>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</si>
  <si>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</si>
  <si>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</si>
  <si>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</si>
  <si>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</si>
  <si>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</si>
  <si>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</si>
  <si>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</si>
  <si>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</si>
  <si>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</si>
  <si>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</si>
  <si>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</si>
  <si>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</si>
  <si>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</si>
  <si>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</si>
  <si>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</si>
  <si>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</si>
  <si>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</si>
  <si>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</si>
  <si>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</si>
  <si>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</si>
  <si>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</si>
  <si>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</si>
  <si>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</si>
  <si>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</si>
  <si>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</si>
  <si>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</si>
  <si>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</si>
  <si>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</si>
  <si>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</si>
  <si>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</si>
  <si>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</si>
  <si>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</si>
  <si>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</si>
  <si>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</si>
  <si>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</si>
  <si>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</si>
  <si>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</si>
  <si>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</si>
  <si>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</si>
  <si>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</si>
  <si>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</si>
  <si>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</si>
  <si>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</si>
  <si>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</si>
  <si>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</si>
  <si>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</si>
  <si>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</si>
  <si>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</si>
  <si>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</si>
  <si>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</si>
  <si>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</si>
  <si>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</si>
  <si>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</si>
  <si>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</si>
  <si>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</si>
  <si>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</si>
  <si>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</si>
  <si>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</si>
  <si>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</si>
  <si>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</si>
  <si>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</si>
  <si>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</si>
  <si>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</si>
  <si>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</si>
  <si>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</si>
  <si>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</si>
  <si>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</si>
  <si>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</si>
  <si>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</si>
  <si>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</si>
  <si>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</si>
  <si>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</si>
  <si>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</si>
  <si>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</si>
  <si>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</si>
  <si>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</si>
  <si>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</si>
  <si>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</si>
  <si>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</si>
  <si>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</si>
  <si>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</si>
  <si>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</si>
  <si>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</si>
  <si>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</si>
  <si>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</si>
  <si>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</si>
  <si>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</si>
  <si>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</si>
  <si>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</si>
  <si>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</si>
  <si>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</si>
  <si>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</si>
  <si>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</si>
  <si>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</si>
  <si>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</si>
  <si>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</si>
  <si>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</si>
  <si>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</si>
  <si>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</si>
  <si>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</si>
  <si>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</si>
  <si>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</si>
  <si>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</si>
  <si>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</si>
  <si>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</si>
  <si>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</si>
  <si>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</si>
  <si>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</si>
  <si>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</si>
  <si>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</si>
  <si>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</si>
  <si>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</si>
  <si>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</si>
  <si>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</si>
  <si>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</si>
  <si>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</si>
  <si>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</si>
  <si>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</si>
  <si>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</si>
  <si>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</si>
  <si>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</si>
  <si>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</si>
  <si>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</si>
  <si>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</si>
  <si>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</si>
  <si>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</si>
  <si>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</si>
  <si>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</si>
  <si>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</si>
  <si>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</si>
  <si>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</si>
  <si>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</si>
  <si>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</si>
  <si>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</si>
  <si>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</si>
  <si>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</si>
  <si>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</si>
  <si>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</si>
  <si>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</si>
  <si>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</si>
  <si>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</si>
  <si>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</si>
  <si>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</si>
  <si>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</si>
  <si>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</si>
  <si>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</si>
  <si>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</si>
  <si>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</si>
  <si>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</si>
  <si>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</si>
  <si>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</si>
  <si>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</si>
  <si>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</si>
  <si>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</si>
  <si>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</si>
  <si>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</si>
  <si>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</si>
  <si>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</si>
  <si>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</si>
  <si>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</si>
  <si>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</si>
  <si>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</si>
  <si>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</si>
  <si>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</si>
  <si>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</si>
  <si>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</si>
  <si>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</si>
  <si>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</si>
  <si>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</si>
  <si>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</si>
  <si>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</si>
  <si>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</si>
  <si>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</si>
  <si>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</si>
  <si>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</si>
  <si>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</si>
  <si>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</si>
  <si>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</si>
  <si>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</si>
  <si>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</si>
  <si>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</si>
  <si>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</si>
  <si>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</si>
  <si>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</si>
  <si>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</si>
  <si>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</si>
  <si>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</si>
  <si>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</si>
  <si>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</si>
  <si>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</si>
  <si>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</si>
  <si>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</si>
  <si>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</si>
  <si>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</si>
  <si>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</si>
  <si>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</si>
  <si>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</si>
  <si>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</si>
  <si>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</si>
  <si>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</si>
  <si>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</si>
  <si>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</si>
  <si>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</si>
  <si>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</si>
  <si>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</si>
  <si>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</si>
  <si>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</si>
  <si>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</si>
  <si>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</si>
  <si>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</si>
  <si>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</si>
  <si>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</si>
  <si>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</si>
  <si>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</si>
  <si>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</si>
  <si>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</si>
  <si>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</si>
  <si>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</si>
  <si>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</si>
  <si>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</si>
  <si>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</si>
  <si>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</si>
  <si>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</si>
  <si>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</si>
  <si>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</si>
  <si>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</si>
  <si>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</si>
  <si>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</si>
  <si>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</si>
  <si>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</si>
  <si>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</si>
  <si>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</si>
  <si>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</si>
  <si>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</si>
  <si>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</si>
  <si>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</si>
  <si>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</si>
  <si>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</si>
  <si>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</si>
  <si>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</si>
  <si>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</si>
  <si>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</si>
  <si>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</si>
  <si>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</si>
  <si>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</si>
  <si>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</si>
  <si>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</si>
  <si>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</si>
  <si>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</si>
  <si>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</si>
  <si>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</si>
  <si>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</si>
  <si>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</si>
  <si>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</si>
  <si>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</si>
  <si>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</si>
  <si>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</si>
  <si>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</si>
  <si>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</si>
  <si>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</si>
  <si>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</si>
  <si>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</si>
  <si>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</si>
  <si>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</si>
  <si>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</si>
  <si>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</si>
  <si>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</si>
  <si>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</si>
  <si>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</si>
  <si>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</si>
  <si>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</si>
  <si>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</si>
  <si>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</si>
  <si>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</si>
  <si>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</si>
  <si>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</si>
  <si>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</si>
  <si>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</si>
  <si>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</si>
  <si>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</si>
  <si>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</si>
  <si>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</si>
  <si>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</si>
  <si>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</si>
  <si>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</si>
  <si>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</si>
  <si>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</si>
  <si>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</si>
  <si>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</si>
  <si>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</si>
  <si>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</si>
  <si>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</si>
  <si>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</si>
  <si>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</si>
  <si>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</si>
  <si>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</si>
  <si>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</si>
  <si>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</si>
  <si>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</si>
  <si>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</si>
  <si>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</si>
  <si>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</si>
  <si>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</si>
  <si>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</si>
  <si>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</si>
  <si>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</si>
  <si>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</si>
  <si>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</si>
  <si>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</si>
  <si>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</si>
  <si>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</si>
  <si>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</si>
  <si>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</si>
  <si>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</si>
  <si>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</si>
  <si>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</si>
  <si>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</si>
  <si>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</si>
  <si>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</si>
  <si>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</si>
  <si>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</si>
  <si>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</si>
  <si>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</si>
  <si>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</si>
  <si>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</si>
  <si>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</si>
  <si>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</si>
  <si>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</si>
  <si>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</si>
  <si>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</si>
  <si>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</si>
  <si>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</si>
  <si>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</si>
  <si>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</si>
  <si>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</si>
  <si>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</si>
  <si>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</si>
  <si>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</si>
  <si>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</si>
  <si>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</si>
  <si>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</si>
  <si>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</si>
  <si>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</si>
  <si>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</si>
  <si>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</si>
  <si>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</si>
  <si>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</si>
  <si>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</si>
  <si>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</si>
  <si>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</si>
  <si>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</si>
  <si>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</si>
  <si>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</si>
  <si>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</si>
  <si>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</si>
  <si>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</si>
  <si>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</si>
  <si>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</si>
  <si>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</si>
  <si>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</si>
  <si>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</si>
  <si>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</si>
  <si>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</si>
  <si>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</si>
  <si>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</si>
  <si>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</si>
  <si>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</si>
  <si>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</si>
  <si>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</si>
  <si>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</si>
  <si>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</si>
  <si>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</si>
  <si>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</si>
  <si>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</si>
  <si>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</si>
  <si>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</si>
  <si>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</si>
  <si>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</si>
  <si>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</si>
  <si>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</si>
  <si>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</si>
  <si>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</si>
  <si>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</si>
  <si>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</si>
  <si>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</si>
  <si>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</si>
  <si>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</si>
  <si>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</si>
  <si>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</si>
  <si>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</si>
  <si>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</si>
  <si>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</si>
  <si>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</si>
  <si>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</si>
  <si>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</si>
  <si>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</si>
  <si>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</si>
  <si>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</si>
  <si>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</si>
  <si>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</si>
  <si>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</si>
  <si>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</si>
  <si>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</si>
  <si>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</si>
  <si>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</si>
  <si>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</si>
  <si>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</si>
  <si>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</si>
  <si>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</si>
  <si>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</si>
  <si>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</si>
  <si>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</si>
  <si>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</si>
  <si>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</si>
  <si>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</si>
  <si>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</si>
  <si>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</si>
  <si>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</si>
  <si>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</si>
  <si>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</si>
  <si>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</si>
  <si>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</si>
  <si>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</si>
  <si>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</si>
  <si>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</si>
  <si>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</si>
  <si>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</si>
  <si>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</si>
  <si>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</si>
  <si>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</si>
  <si>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</si>
  <si>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</si>
  <si>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</si>
  <si>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</si>
  <si>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</si>
  <si>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</si>
  <si>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</si>
  <si>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</si>
  <si>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</si>
  <si>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</si>
  <si>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</si>
  <si>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</si>
  <si>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</si>
  <si>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</si>
  <si>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</si>
  <si>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</si>
  <si>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</si>
  <si>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</si>
  <si>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</si>
  <si>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</si>
  <si>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</si>
  <si>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</si>
  <si>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</si>
  <si>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</si>
  <si>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</si>
  <si>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</si>
  <si>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</si>
  <si>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</si>
  <si>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</si>
  <si>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</si>
  <si>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</si>
  <si>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</si>
  <si>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</si>
  <si>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</si>
  <si>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</si>
  <si>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</si>
  <si>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</si>
  <si>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</si>
  <si>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</si>
  <si>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</si>
  <si>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</si>
  <si>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</si>
  <si>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</si>
  <si>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</si>
  <si>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</si>
  <si>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</si>
  <si>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</si>
  <si>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</si>
  <si>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</si>
  <si>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</si>
  <si>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</si>
  <si>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</si>
  <si>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</si>
  <si>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</si>
  <si>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</si>
  <si>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</si>
  <si>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</si>
  <si>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</si>
  <si>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</si>
  <si>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</si>
  <si>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</si>
  <si>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</si>
  <si>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</si>
  <si>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</si>
  <si>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</si>
  <si>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</si>
  <si>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</si>
  <si>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</si>
  <si>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</si>
  <si>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</si>
  <si>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</si>
  <si>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</si>
  <si>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</si>
  <si>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</si>
  <si>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</si>
  <si>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</si>
  <si>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</si>
  <si>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</si>
  <si>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</si>
  <si>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</si>
  <si>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</si>
  <si>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</si>
  <si>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</si>
  <si>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</si>
  <si>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</si>
  <si>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</si>
  <si>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</si>
  <si>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</si>
  <si>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</si>
  <si>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</si>
  <si>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</si>
  <si>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</si>
  <si>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</si>
  <si>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</si>
  <si>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</si>
  <si>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</si>
  <si>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</si>
  <si>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</si>
  <si>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</si>
  <si>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</si>
  <si>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</si>
  <si>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</si>
  <si>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</si>
  <si>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</si>
  <si>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</si>
  <si>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</si>
  <si>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</si>
  <si>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</si>
  <si>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</si>
  <si>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</si>
  <si>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</si>
  <si>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</si>
  <si>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</si>
  <si>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</si>
  <si>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</si>
  <si>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</si>
  <si>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</si>
  <si>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</si>
  <si>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</si>
  <si>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</si>
  <si>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</si>
  <si>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</si>
  <si>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</si>
  <si>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</si>
  <si>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</si>
  <si>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</si>
  <si>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</si>
  <si>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</si>
  <si>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</si>
  <si>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</si>
  <si>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</si>
  <si>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</si>
  <si>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</si>
  <si>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</si>
  <si>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</si>
  <si>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</si>
  <si>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</si>
  <si>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</si>
  <si>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</si>
  <si>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</si>
  <si>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</si>
  <si>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</si>
  <si>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</si>
  <si>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</si>
  <si>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</si>
  <si>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</si>
  <si>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</si>
  <si>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</si>
  <si>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</si>
  <si>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</si>
  <si>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</si>
  <si>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</si>
  <si>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</si>
  <si>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</si>
  <si>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</si>
  <si>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</si>
  <si>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</si>
  <si>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</si>
  <si>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</si>
  <si>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</si>
  <si>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</si>
  <si>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</si>
  <si>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</si>
  <si>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</si>
  <si>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</si>
  <si>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</si>
  <si>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</si>
  <si>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</si>
  <si>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</si>
  <si>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</si>
  <si>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</si>
  <si>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</si>
  <si>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</si>
  <si>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</si>
  <si>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</si>
  <si>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</si>
  <si>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</si>
  <si>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</si>
  <si>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</si>
  <si>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</si>
  <si>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</si>
  <si>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</si>
  <si>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</si>
  <si>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</si>
  <si>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</si>
  <si>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</si>
  <si>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</si>
  <si>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</si>
  <si>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</si>
  <si>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</si>
  <si>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</si>
  <si>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</si>
  <si>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</si>
  <si>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</si>
  <si>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</si>
  <si>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</si>
  <si>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</si>
  <si>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</si>
  <si>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</si>
  <si>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</si>
  <si>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</si>
  <si>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</si>
  <si>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</si>
  <si>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</si>
  <si>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</si>
  <si>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</si>
  <si>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</si>
  <si>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</si>
  <si>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</si>
  <si>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</si>
  <si>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</si>
  <si>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</si>
  <si>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</si>
  <si>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</si>
  <si>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</si>
  <si>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</si>
  <si>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</si>
  <si>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</si>
  <si>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</si>
  <si>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</si>
  <si>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</si>
  <si>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</si>
  <si>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</si>
  <si>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</si>
  <si>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</si>
  <si>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</si>
  <si>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</si>
  <si>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</si>
  <si>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</si>
  <si>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</si>
  <si>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</si>
  <si>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</si>
  <si>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</si>
  <si>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</si>
  <si>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</si>
  <si>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</si>
  <si>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</si>
  <si>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</si>
  <si>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</si>
  <si>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</si>
  <si>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</si>
  <si>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</si>
  <si>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</si>
  <si>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</si>
  <si>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</si>
  <si>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</si>
  <si>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</si>
  <si>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</si>
  <si>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</si>
  <si>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</si>
  <si>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</si>
  <si>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</si>
  <si>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</si>
  <si>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</si>
  <si>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</si>
  <si>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</si>
  <si>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</si>
  <si>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</si>
  <si>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</si>
  <si>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</si>
  <si>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</si>
  <si>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</si>
  <si>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</si>
  <si>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</si>
  <si>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</si>
  <si>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</si>
  <si>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</si>
  <si>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</si>
  <si>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</si>
  <si>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</si>
  <si>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</si>
  <si>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</si>
  <si>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</si>
  <si>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</si>
  <si>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</si>
  <si>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</si>
  <si>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</si>
  <si>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</si>
  <si>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</si>
  <si>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</si>
  <si>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</si>
  <si>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</si>
  <si>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</si>
  <si>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</si>
  <si>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</si>
  <si>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</si>
  <si>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</si>
  <si>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</si>
  <si>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</si>
  <si>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</si>
  <si>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</si>
  <si>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</si>
  <si>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</si>
  <si>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</si>
  <si>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</si>
  <si>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</si>
  <si>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</si>
  <si>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</si>
  <si>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</si>
  <si>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</si>
  <si>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</si>
  <si>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</si>
  <si>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</si>
  <si>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</si>
  <si>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</si>
  <si>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</si>
  <si>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</si>
  <si>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</si>
  <si>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</si>
  <si>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</si>
  <si>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</si>
  <si>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</si>
  <si>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</si>
  <si>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</si>
  <si>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</si>
  <si>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</si>
  <si>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</si>
  <si>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</si>
  <si>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</si>
  <si>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</si>
  <si>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</si>
  <si>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</si>
  <si>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</si>
  <si>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</si>
  <si>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</si>
  <si>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</si>
  <si>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</si>
  <si>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</si>
  <si>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</si>
  <si>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</si>
  <si>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</si>
  <si>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</si>
  <si>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</si>
  <si>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</si>
  <si>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</si>
  <si>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</si>
  <si>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</si>
  <si>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</si>
  <si>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</si>
  <si>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</si>
  <si>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</si>
  <si>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</si>
  <si>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</si>
  <si>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</si>
  <si>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</si>
  <si>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</si>
  <si>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</si>
  <si>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</si>
  <si>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</si>
  <si>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</si>
  <si>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</si>
  <si>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</si>
  <si>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</si>
  <si>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</si>
  <si>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</si>
  <si>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</si>
  <si>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</si>
  <si>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</si>
  <si>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</si>
  <si>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</si>
  <si>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</si>
  <si>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</si>
  <si>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</si>
  <si>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</si>
  <si>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</si>
  <si>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</si>
  <si>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</si>
  <si>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</si>
  <si>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</si>
  <si>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</si>
  <si>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</si>
  <si>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</si>
  <si>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</si>
  <si>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</si>
  <si>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</si>
  <si>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</si>
  <si>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</si>
  <si>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</si>
  <si>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</si>
  <si>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</si>
  <si>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</si>
  <si>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</si>
  <si>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</si>
  <si>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</si>
  <si>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</si>
  <si>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</si>
  <si>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</si>
  <si>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</si>
  <si>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</si>
  <si>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</si>
  <si>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</si>
  <si>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</si>
  <si>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</si>
  <si>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</si>
  <si>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</si>
  <si>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</si>
  <si>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</si>
  <si>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</si>
  <si>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</si>
  <si>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</si>
  <si>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</si>
  <si>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</si>
  <si>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</si>
  <si>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</si>
  <si>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</si>
  <si>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</si>
  <si>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</si>
  <si>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</si>
  <si>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</si>
  <si>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</si>
  <si>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</si>
  <si>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</si>
  <si>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</si>
  <si>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</si>
  <si>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</si>
  <si>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</si>
  <si>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</si>
  <si>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</si>
  <si>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</si>
  <si>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</si>
  <si>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</si>
  <si>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</si>
  <si>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</si>
  <si>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</si>
  <si>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</si>
  <si>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</si>
  <si>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</si>
  <si>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</si>
  <si>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</si>
  <si>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</si>
  <si>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</si>
  <si>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</si>
  <si>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</si>
  <si>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</si>
  <si>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</si>
  <si>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</si>
  <si>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</si>
  <si>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</si>
  <si>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</si>
  <si>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</si>
  <si>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</si>
  <si>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</si>
  <si>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</si>
  <si>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</si>
  <si>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</si>
  <si>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</si>
  <si>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</si>
  <si>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</si>
  <si>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</si>
  <si>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</si>
  <si>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</si>
  <si>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</si>
  <si>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</si>
  <si>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</si>
  <si>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</si>
  <si>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</si>
  <si>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</si>
  <si>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</si>
  <si>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</si>
  <si>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</si>
  <si>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</si>
  <si>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</si>
  <si>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</si>
  <si>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</si>
  <si>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</si>
  <si>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</si>
  <si>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</si>
  <si>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</si>
  <si>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</si>
  <si>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</si>
  <si>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</si>
  <si>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</si>
  <si>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</si>
  <si>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</si>
  <si>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</si>
  <si>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</si>
  <si>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</si>
  <si>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</si>
  <si>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</si>
  <si>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</si>
  <si>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</si>
  <si>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</si>
  <si>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</si>
  <si>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</si>
  <si>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</si>
  <si>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</si>
  <si>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</si>
  <si>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</si>
  <si>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</si>
  <si>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</si>
  <si>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</si>
  <si>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</si>
  <si>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</si>
  <si>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</si>
  <si>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</si>
  <si>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</si>
  <si>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</si>
  <si>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</si>
  <si>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</si>
  <si>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</si>
  <si>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</si>
  <si>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</si>
  <si>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</si>
  <si>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</si>
  <si>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</si>
  <si>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</si>
  <si>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</si>
  <si>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</si>
  <si>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</si>
  <si>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</si>
  <si>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</si>
  <si>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</si>
  <si>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</si>
  <si>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</si>
  <si>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</si>
  <si>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</si>
  <si>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</si>
  <si>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</si>
  <si>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</si>
  <si>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</si>
  <si>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</si>
  <si>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</si>
  <si>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</si>
  <si>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</si>
  <si>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</si>
  <si>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</si>
  <si>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</si>
  <si>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</si>
  <si>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</si>
  <si>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</si>
  <si>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</si>
  <si>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</si>
  <si>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</si>
  <si>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</si>
  <si>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</si>
  <si>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</si>
  <si>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</si>
  <si>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</si>
  <si>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</si>
  <si>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</si>
  <si>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</si>
  <si>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</si>
  <si>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</si>
  <si>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</si>
  <si>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</si>
  <si>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</si>
  <si>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</si>
  <si>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</si>
  <si>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</si>
  <si>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</si>
  <si>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</si>
  <si>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</si>
  <si>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</si>
  <si>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</si>
  <si>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</si>
  <si>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</si>
  <si>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</si>
  <si>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</si>
  <si>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</si>
  <si>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</si>
  <si>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</si>
  <si>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</si>
  <si>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</si>
  <si>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</si>
  <si>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</si>
  <si>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</si>
  <si>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</si>
  <si>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</si>
  <si>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</si>
  <si>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</si>
  <si>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</si>
  <si>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</si>
  <si>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</si>
  <si>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</si>
  <si>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</si>
  <si>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</si>
  <si>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</si>
  <si>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</si>
  <si>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</si>
  <si>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</si>
  <si>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</si>
  <si>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</si>
  <si>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</si>
  <si>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</si>
  <si>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</si>
  <si>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</si>
  <si>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</si>
  <si>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</si>
  <si>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</si>
  <si>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</si>
  <si>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</si>
  <si>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</si>
  <si>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</si>
  <si>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</si>
  <si>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</si>
  <si>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</si>
  <si>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</si>
  <si>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</si>
  <si>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</si>
  <si>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</si>
  <si>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</si>
  <si>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</si>
  <si>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</si>
  <si>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</si>
  <si>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</si>
  <si>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</si>
  <si>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</si>
  <si>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</si>
  <si>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</si>
  <si>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</si>
  <si>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</si>
  <si>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</si>
  <si>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</si>
  <si>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</si>
  <si>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</si>
  <si>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</si>
  <si>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</si>
  <si>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</si>
  <si>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</si>
  <si>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</si>
  <si>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</si>
  <si>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</si>
  <si>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</si>
  <si>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</si>
  <si>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</si>
  <si>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</si>
  <si>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</si>
  <si>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</si>
  <si>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</si>
  <si>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</si>
  <si>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</si>
  <si>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</si>
  <si>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</si>
  <si>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</si>
  <si>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</si>
  <si>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</si>
  <si>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</si>
  <si>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</si>
  <si>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</si>
  <si>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</si>
  <si>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</si>
  <si>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</si>
  <si>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</si>
  <si>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</si>
  <si>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</si>
  <si>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</si>
  <si>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</si>
  <si>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</si>
  <si>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</si>
  <si>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</si>
  <si>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</si>
  <si>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</si>
  <si>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</si>
  <si>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</si>
  <si>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</si>
  <si>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</si>
  <si>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</si>
  <si>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</si>
  <si>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</si>
  <si>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</si>
  <si>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</si>
  <si>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</si>
  <si>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</si>
  <si>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</si>
  <si>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</si>
  <si>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</si>
  <si>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</si>
  <si>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</si>
  <si>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</si>
  <si>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</si>
  <si>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</si>
  <si>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</si>
  <si>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</si>
  <si>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</si>
  <si>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</si>
  <si>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</si>
  <si>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</si>
  <si>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</si>
  <si>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</si>
  <si>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</si>
  <si>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</si>
  <si>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</si>
  <si>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</si>
  <si>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</si>
  <si>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</si>
  <si>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</si>
  <si>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</si>
  <si>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</si>
  <si>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</si>
  <si>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</si>
  <si>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</si>
  <si>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</si>
  <si>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</si>
  <si>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</si>
  <si>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</si>
  <si>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</si>
  <si>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</si>
  <si>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</si>
  <si>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</si>
  <si>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</si>
  <si>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</si>
  <si>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</si>
  <si>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</si>
  <si>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</si>
  <si>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</si>
  <si>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</si>
  <si>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</si>
  <si>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</si>
  <si>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</si>
  <si>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</si>
  <si>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</si>
  <si>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</si>
  <si>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</si>
  <si>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</si>
  <si>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</si>
  <si>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</si>
  <si>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</si>
  <si>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</si>
  <si>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</si>
  <si>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</si>
  <si>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</si>
  <si>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</si>
  <si>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</si>
  <si>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</si>
  <si>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</si>
  <si>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</si>
  <si>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</si>
  <si>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</si>
  <si>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</si>
  <si>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</si>
  <si>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</si>
  <si>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</si>
  <si>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</si>
  <si>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</si>
  <si>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</si>
  <si>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</si>
  <si>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</si>
  <si>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</si>
  <si>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</si>
  <si>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</si>
  <si>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</si>
  <si>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</si>
  <si>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</si>
  <si>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</si>
  <si>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</si>
  <si>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</si>
  <si>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</si>
  <si>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</si>
  <si>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</si>
  <si>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</si>
  <si>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</si>
  <si>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</si>
  <si>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</si>
  <si>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</si>
  <si>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</si>
  <si>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</si>
  <si>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</si>
  <si>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</si>
  <si>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</si>
  <si>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</si>
  <si>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</si>
  <si>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</si>
  <si>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</si>
  <si>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</si>
  <si>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</si>
  <si>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</si>
  <si>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</si>
  <si>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</si>
  <si>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</si>
  <si>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</si>
  <si>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</si>
  <si>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</si>
  <si>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</si>
  <si>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</si>
  <si>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</si>
  <si>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</si>
  <si>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</si>
  <si>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</si>
  <si>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</si>
  <si>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</si>
  <si>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</si>
  <si>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</si>
  <si>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</si>
  <si>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</si>
  <si>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</si>
  <si>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</si>
  <si>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</si>
  <si>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</si>
  <si>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</si>
  <si>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</si>
  <si>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</si>
  <si>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</si>
  <si>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</si>
  <si>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</si>
  <si>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</si>
  <si>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</si>
  <si>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</si>
  <si>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</si>
  <si>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</si>
  <si>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</si>
  <si>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</si>
  <si>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</si>
  <si>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</si>
  <si>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</si>
  <si>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</si>
  <si>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</si>
  <si>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</si>
  <si>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</si>
  <si>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</si>
  <si>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</si>
  <si>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</si>
  <si>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</si>
  <si>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</si>
  <si>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</si>
  <si>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</si>
  <si>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</si>
  <si>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</si>
  <si>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</si>
  <si>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</si>
  <si>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</si>
  <si>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</si>
  <si>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</si>
  <si>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</si>
  <si>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</si>
  <si>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</si>
  <si>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</si>
  <si>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</si>
  <si>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</si>
  <si>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</si>
  <si>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</si>
  <si>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</si>
  <si>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</si>
  <si>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</si>
  <si>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</si>
  <si>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</si>
  <si>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</si>
  <si>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</si>
  <si>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</si>
  <si>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</si>
  <si>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</si>
  <si>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</si>
  <si>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</si>
  <si>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</si>
  <si>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</si>
  <si>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</si>
  <si>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</si>
  <si>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</si>
  <si>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</si>
  <si>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</si>
  <si>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</si>
  <si>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</si>
  <si>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</si>
  <si>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</si>
  <si>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</si>
  <si>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</si>
  <si>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</si>
  <si>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</si>
  <si>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</si>
  <si>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</si>
  <si>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</si>
  <si>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</si>
  <si>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</si>
  <si>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</si>
  <si>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</si>
  <si>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</si>
  <si>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</si>
  <si>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</si>
  <si>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</si>
  <si>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</si>
  <si>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</si>
  <si>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</si>
  <si>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</si>
  <si>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</si>
  <si>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</si>
  <si>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</si>
  <si>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</si>
  <si>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</si>
  <si>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</si>
  <si>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</si>
  <si>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</si>
  <si>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</si>
  <si>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</si>
  <si>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</si>
  <si>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</si>
  <si>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</si>
  <si>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</si>
  <si>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</si>
  <si>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</si>
  <si>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</si>
  <si>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</si>
  <si>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</si>
  <si>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</si>
  <si>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</si>
  <si>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</si>
  <si>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</si>
  <si>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</si>
  <si>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</si>
  <si>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</si>
  <si>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</si>
  <si>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</si>
  <si>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</si>
  <si>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</si>
  <si>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</si>
  <si>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</si>
  <si>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</si>
  <si>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</si>
  <si>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</si>
  <si>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</si>
  <si>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</si>
  <si>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</si>
  <si>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</si>
  <si>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</si>
  <si>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</si>
  <si>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</si>
  <si>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</si>
  <si>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</si>
  <si>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</si>
  <si>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</si>
  <si>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</si>
  <si>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</si>
  <si>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</si>
  <si>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</si>
  <si>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</si>
  <si>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</si>
  <si>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</si>
  <si>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</si>
  <si>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</si>
  <si>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</si>
  <si>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</si>
  <si>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</si>
  <si>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</si>
  <si>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</si>
  <si>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</si>
  <si>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</si>
  <si>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</si>
  <si>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</si>
  <si>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</si>
  <si>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</si>
  <si>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</si>
  <si>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</si>
  <si>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</si>
  <si>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</si>
  <si>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</si>
  <si>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</si>
  <si>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</si>
  <si>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</si>
  <si>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</si>
  <si>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</si>
  <si>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</si>
  <si>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</si>
  <si>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</si>
  <si>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</si>
  <si>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</si>
  <si>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</si>
  <si>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</si>
  <si>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</si>
  <si>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</si>
  <si>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</si>
  <si>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</si>
  <si>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</si>
  <si>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</si>
  <si>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</si>
  <si>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</si>
  <si>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</si>
  <si>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</si>
  <si>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</si>
  <si>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</si>
  <si>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</si>
  <si>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</si>
  <si>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</si>
  <si>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</si>
  <si>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</si>
  <si>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</si>
  <si>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</si>
  <si>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</si>
  <si>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</si>
  <si>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</si>
  <si>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</si>
  <si>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</si>
  <si>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</si>
  <si>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</si>
  <si>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</si>
  <si>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</si>
  <si>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</si>
  <si>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</si>
  <si>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</si>
  <si>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</si>
  <si>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</si>
  <si>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</si>
  <si>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</si>
  <si>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</si>
  <si>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</si>
  <si>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</si>
  <si>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</si>
  <si>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</si>
  <si>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</si>
  <si>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</si>
  <si>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</si>
  <si>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</si>
  <si>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</si>
  <si>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</si>
  <si>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</si>
  <si>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</si>
  <si>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</si>
  <si>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</si>
  <si>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</si>
  <si>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</si>
  <si>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</si>
  <si>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</si>
  <si>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</si>
  <si>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</si>
  <si>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</si>
  <si>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</si>
  <si>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</si>
  <si>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</si>
  <si>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</si>
  <si>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</si>
  <si>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</si>
  <si>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</si>
  <si>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</si>
  <si>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</si>
  <si>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</si>
  <si>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</si>
  <si>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</si>
  <si>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</si>
  <si>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</si>
  <si>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</si>
  <si>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</si>
  <si>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</si>
  <si>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</si>
  <si>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</si>
  <si>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</si>
  <si>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</si>
  <si>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</si>
  <si>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</si>
  <si>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</si>
  <si>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</si>
  <si>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</si>
  <si>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</si>
  <si>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</si>
  <si>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</si>
  <si>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</si>
  <si>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</si>
  <si>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</si>
  <si>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</si>
  <si>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</si>
  <si>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</si>
  <si>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</si>
  <si>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</si>
  <si>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</si>
  <si>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</si>
  <si>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</si>
  <si>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</si>
  <si>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</si>
  <si>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</si>
  <si>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</si>
  <si>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</si>
  <si>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</si>
  <si>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</si>
  <si>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</si>
  <si>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</si>
  <si>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</si>
  <si>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</si>
  <si>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</si>
  <si>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</si>
  <si>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</si>
  <si>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</si>
  <si>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</si>
  <si>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</si>
  <si>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</si>
  <si>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</si>
  <si>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</si>
  <si>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</si>
  <si>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</si>
  <si>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</si>
  <si>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</si>
  <si>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</si>
  <si>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</si>
  <si>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</si>
  <si>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</si>
  <si>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</si>
  <si>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</si>
  <si>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</si>
  <si>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</si>
  <si>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</si>
  <si>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</si>
  <si>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</si>
  <si>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</si>
  <si>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</si>
  <si>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</si>
  <si>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</si>
  <si>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</si>
  <si>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</si>
  <si>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</si>
  <si>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</si>
  <si>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</si>
  <si>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</si>
  <si>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</si>
  <si>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</si>
  <si>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</si>
  <si>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</si>
  <si>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</si>
  <si>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</si>
  <si>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</si>
  <si>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</si>
  <si>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</si>
  <si>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</si>
  <si>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</si>
  <si>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</si>
  <si>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</si>
  <si>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</si>
  <si>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</si>
  <si>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</si>
  <si>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</si>
  <si>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</si>
  <si>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</si>
  <si>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</si>
  <si>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</si>
  <si>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</si>
  <si>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</si>
  <si>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</si>
  <si>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</si>
  <si>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</si>
  <si>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</si>
  <si>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</si>
  <si>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</si>
  <si>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</si>
  <si>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</si>
  <si>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</si>
  <si>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</si>
  <si>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</si>
  <si>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</si>
  <si>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</si>
  <si>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</si>
  <si>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</si>
  <si>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</si>
  <si>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</si>
  <si>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</si>
  <si>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</si>
  <si>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</si>
  <si>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</si>
  <si>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</si>
  <si>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</si>
  <si>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</si>
  <si>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</si>
  <si>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</si>
  <si>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</si>
  <si>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</si>
  <si>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</si>
  <si>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</si>
  <si>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</si>
  <si>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</si>
  <si>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</si>
  <si>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</si>
  <si>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</si>
  <si>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</si>
  <si>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</si>
  <si>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</si>
  <si>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</si>
  <si>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</si>
  <si>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</si>
  <si>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</si>
  <si>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</si>
  <si>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</si>
  <si>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</si>
  <si>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</si>
  <si>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</si>
  <si>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</si>
  <si>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</si>
  <si>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</si>
  <si>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</si>
  <si>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</si>
  <si>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</si>
  <si>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</si>
  <si>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</si>
  <si>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</si>
  <si>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</si>
  <si>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</si>
  <si>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</si>
  <si>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</si>
  <si>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</si>
  <si>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</si>
  <si>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</si>
  <si>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</si>
  <si>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</si>
  <si>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</si>
  <si>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</si>
  <si>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</si>
  <si>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</si>
  <si>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</si>
  <si>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</si>
  <si>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</si>
  <si>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</si>
  <si>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</si>
  <si>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</si>
  <si>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</si>
  <si>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</si>
  <si>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</si>
  <si>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</si>
  <si>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</si>
  <si>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</si>
  <si>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</si>
  <si>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</si>
  <si>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</si>
  <si>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</si>
  <si>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</si>
  <si>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</si>
  <si>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</si>
  <si>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</si>
  <si>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</si>
  <si>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</si>
  <si>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</si>
  <si>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</si>
  <si>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</si>
  <si>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</si>
  <si>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</si>
  <si>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</si>
  <si>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</si>
  <si>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</si>
  <si>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</si>
  <si>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</si>
  <si>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</si>
  <si>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</si>
  <si>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</si>
  <si>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</si>
  <si>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</si>
  <si>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</si>
  <si>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</si>
  <si>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</si>
  <si>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</si>
  <si>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</si>
  <si>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</si>
  <si>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</si>
  <si>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</si>
  <si>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</si>
  <si>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</si>
  <si>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</si>
  <si>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</si>
  <si>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</si>
  <si>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</si>
  <si>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</si>
  <si>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</si>
  <si>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</si>
  <si>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</si>
  <si>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</si>
  <si>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</si>
  <si>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</si>
  <si>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</si>
  <si>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</si>
  <si>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</si>
  <si>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</si>
  <si>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</si>
  <si>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</si>
  <si>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</si>
  <si>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</si>
  <si>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</si>
  <si>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</si>
  <si>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</si>
  <si>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</si>
  <si>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</si>
  <si>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</si>
  <si>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</si>
  <si>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</si>
  <si>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</si>
  <si>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</si>
  <si>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</si>
  <si>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</si>
  <si>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</si>
  <si>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</si>
  <si>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</si>
  <si>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</si>
  <si>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</si>
  <si>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</si>
  <si>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</si>
  <si>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</si>
  <si>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</si>
  <si>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</si>
  <si>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</si>
  <si>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</si>
  <si>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</si>
  <si>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</si>
  <si>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</si>
  <si>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</si>
  <si>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</si>
  <si>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</si>
  <si>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</si>
  <si>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</si>
  <si>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</si>
  <si>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</si>
  <si>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</si>
  <si>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</si>
  <si>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</si>
  <si>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</si>
  <si>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</si>
  <si>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</si>
  <si>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</si>
  <si>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</si>
  <si>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</si>
  <si>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</si>
  <si>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</si>
  <si>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</si>
  <si>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</si>
  <si>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</si>
  <si>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</si>
  <si>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</si>
  <si>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</si>
  <si>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</si>
  <si>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</si>
  <si>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</si>
  <si>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</si>
  <si>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</si>
  <si>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</si>
  <si>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</si>
  <si>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</si>
  <si>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</si>
  <si>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</si>
  <si>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</si>
  <si>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</si>
  <si>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</si>
  <si>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</si>
  <si>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</si>
  <si>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</si>
  <si>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</si>
  <si>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</si>
  <si>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</si>
  <si>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</si>
  <si>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</si>
  <si>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</si>
  <si>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</si>
  <si>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</si>
  <si>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</si>
  <si>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</si>
  <si>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</si>
  <si>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</si>
  <si>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</si>
  <si>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</si>
  <si>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</si>
  <si>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</si>
  <si>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</si>
  <si>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</si>
  <si>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</si>
  <si>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</si>
  <si>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</si>
  <si>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</si>
  <si>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</si>
  <si>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</si>
  <si>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</si>
  <si>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</si>
  <si>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</si>
  <si>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</si>
  <si>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</si>
  <si>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</si>
  <si>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</si>
  <si>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</si>
  <si>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</si>
  <si>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</si>
  <si>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</si>
  <si>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</si>
  <si>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</si>
  <si>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</si>
  <si>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</si>
  <si>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</si>
  <si>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</si>
  <si>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</si>
  <si>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</si>
  <si>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</si>
  <si>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</si>
  <si>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</si>
  <si>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</si>
  <si>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</si>
  <si>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</si>
  <si>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</si>
  <si>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</si>
  <si>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</si>
  <si>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</si>
  <si>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</si>
  <si>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</si>
  <si>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</si>
  <si>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</si>
  <si>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</si>
  <si>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</si>
  <si>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</si>
  <si>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</si>
  <si>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</si>
  <si>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</si>
  <si>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</si>
  <si>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</si>
  <si>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</si>
  <si>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</si>
  <si>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</si>
  <si>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</si>
  <si>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</si>
  <si>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</si>
  <si>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</si>
  <si>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</si>
  <si>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</si>
  <si>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</si>
  <si>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</si>
  <si>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</si>
  <si>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</si>
  <si>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</si>
  <si>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</si>
  <si>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</si>
  <si>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</si>
  <si>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</si>
  <si>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</si>
  <si>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</si>
  <si>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</si>
  <si>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</si>
  <si>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</si>
  <si>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</si>
  <si>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</si>
  <si>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</si>
  <si>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</si>
  <si>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</si>
  <si>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</si>
  <si>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</si>
  <si>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</si>
  <si>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</si>
  <si>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</si>
  <si>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</si>
  <si>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</si>
  <si>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</si>
  <si>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</si>
  <si>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</si>
  <si>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</si>
  <si>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</si>
  <si>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</si>
  <si>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</si>
  <si>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</si>
  <si>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</si>
  <si>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</si>
  <si>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</si>
  <si>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</si>
  <si>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</si>
  <si>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</si>
  <si>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</si>
  <si>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</si>
  <si>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</si>
  <si>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</si>
  <si>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</si>
  <si>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</si>
  <si>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</si>
  <si>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</si>
  <si>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</si>
  <si>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</si>
  <si>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</si>
  <si>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</si>
  <si>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</si>
  <si>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</si>
  <si>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</si>
  <si>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</si>
  <si>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</si>
  <si>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</si>
  <si>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</si>
  <si>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</si>
  <si>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</si>
  <si>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</si>
  <si>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</si>
  <si>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</si>
  <si>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</si>
  <si>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</si>
  <si>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</si>
  <si>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</si>
  <si>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</si>
  <si>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</si>
  <si>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</si>
  <si>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</si>
  <si>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</si>
  <si>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</si>
  <si>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</si>
  <si>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</si>
  <si>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</si>
  <si>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</si>
  <si>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</si>
  <si>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</si>
  <si>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</si>
  <si>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</si>
  <si>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</si>
  <si>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</si>
  <si>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</si>
  <si>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</si>
  <si>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</si>
  <si>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</si>
  <si>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</si>
  <si>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</si>
  <si>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</si>
  <si>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</si>
  <si>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</si>
  <si>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</si>
  <si>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</si>
  <si>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</si>
  <si>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</si>
  <si>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</si>
  <si>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</si>
  <si>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</si>
  <si>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</si>
  <si>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</si>
  <si>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</si>
  <si>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</si>
  <si>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</si>
  <si>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</si>
  <si>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</si>
  <si>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</si>
  <si>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</si>
  <si>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</si>
  <si>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</si>
  <si>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</si>
  <si>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</si>
  <si>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</si>
  <si>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</si>
  <si>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</si>
  <si>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</si>
  <si>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</si>
  <si>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</si>
  <si>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</si>
  <si>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</si>
  <si>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</si>
  <si>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</si>
  <si>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</si>
  <si>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</si>
  <si>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</si>
  <si>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</si>
  <si>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</si>
  <si>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</si>
  <si>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</si>
  <si>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</si>
  <si>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</si>
  <si>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</si>
  <si>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</si>
  <si>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</si>
  <si>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</si>
  <si>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</si>
  <si>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</si>
  <si>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</si>
  <si>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</si>
  <si>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</si>
  <si>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</si>
  <si>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</si>
  <si>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</si>
  <si>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</si>
  <si>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</si>
  <si>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</si>
  <si>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</si>
  <si>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</si>
  <si>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</si>
  <si>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</si>
  <si>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</si>
  <si>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</si>
  <si>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</si>
  <si>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</si>
  <si>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</si>
  <si>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</si>
  <si>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</si>
  <si>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</si>
  <si>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</si>
  <si>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</si>
  <si>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</si>
  <si>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</si>
  <si>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</si>
  <si>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</si>
  <si>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</si>
  <si>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</si>
  <si>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</si>
  <si>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</si>
  <si>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</si>
  <si>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</si>
  <si>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</si>
  <si>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</si>
  <si>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</si>
  <si>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</si>
  <si>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</si>
  <si>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</si>
  <si>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</si>
  <si>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</si>
  <si>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</si>
  <si>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</si>
  <si>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</si>
  <si>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</si>
  <si>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</si>
  <si>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</si>
  <si>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</si>
  <si>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</si>
  <si>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</si>
  <si>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</si>
  <si>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</si>
  <si>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</si>
  <si>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</si>
  <si>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</si>
  <si>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</si>
  <si>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</si>
  <si>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</si>
  <si>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</si>
  <si>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</si>
  <si>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</si>
  <si>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</si>
  <si>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</si>
  <si>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</si>
  <si>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</si>
  <si>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</si>
  <si>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</si>
  <si>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</si>
  <si>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</si>
  <si>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</si>
  <si>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</si>
  <si>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</si>
  <si>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</si>
  <si>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</si>
  <si>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</si>
  <si>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</si>
  <si>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</si>
  <si>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</si>
  <si>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</si>
  <si>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</si>
  <si>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</si>
  <si>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</si>
  <si>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</si>
  <si>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</si>
  <si>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</si>
  <si>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</si>
  <si>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</si>
  <si>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</si>
  <si>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</si>
  <si>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</si>
  <si>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</si>
  <si>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</si>
  <si>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</si>
  <si>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</si>
  <si>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</si>
  <si>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</si>
  <si>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</si>
  <si>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</si>
  <si>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</si>
  <si>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</si>
  <si>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</si>
  <si>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</si>
  <si>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</si>
  <si>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</si>
  <si>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</si>
  <si>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</si>
  <si>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</si>
  <si>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</si>
  <si>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</si>
  <si>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</si>
  <si>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</si>
  <si>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</si>
  <si>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</si>
  <si>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</si>
  <si>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</si>
  <si>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</si>
  <si>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</si>
  <si>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</si>
  <si>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</si>
  <si>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</si>
  <si>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</si>
  <si>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</si>
  <si>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</si>
  <si>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</si>
  <si>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</si>
  <si>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</si>
  <si>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</si>
  <si>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</si>
  <si>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</si>
  <si>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</si>
  <si>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</si>
  <si>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</si>
  <si>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</si>
  <si>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</si>
  <si>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</si>
  <si>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</si>
  <si>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</si>
  <si>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</si>
  <si>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</si>
  <si>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</si>
  <si>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</si>
  <si>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</si>
  <si>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</si>
  <si>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</si>
  <si>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</si>
  <si>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</si>
  <si>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</si>
  <si>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</si>
  <si>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</si>
  <si>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</si>
  <si>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</si>
  <si>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</si>
  <si>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</si>
  <si>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</si>
  <si>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</si>
  <si>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</si>
  <si>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</si>
  <si>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</si>
  <si>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</si>
  <si>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</si>
  <si>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</si>
  <si>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</si>
  <si>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</si>
  <si>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</si>
  <si>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</si>
  <si>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</si>
  <si>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</si>
  <si>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</si>
  <si>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</si>
  <si>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</si>
  <si>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</si>
  <si>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</si>
  <si>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</si>
  <si>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</si>
  <si>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</si>
  <si>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</si>
  <si>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</si>
  <si>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</si>
  <si>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</si>
  <si>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</si>
  <si>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</si>
  <si>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</si>
  <si>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</si>
  <si>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</si>
  <si>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</si>
  <si>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</si>
  <si>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</si>
  <si>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</si>
  <si>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</si>
  <si>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</si>
  <si>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</si>
  <si>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</si>
  <si>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</si>
  <si>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</si>
  <si>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</si>
  <si>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</si>
  <si>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</si>
  <si>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</si>
  <si>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</si>
  <si>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</si>
  <si>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</si>
  <si>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</si>
  <si>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</si>
  <si>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</si>
  <si>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</si>
  <si>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</si>
  <si>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</si>
  <si>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</si>
  <si>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</si>
  <si>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</si>
  <si>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</si>
  <si>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</si>
  <si>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</si>
  <si>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</si>
  <si>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</si>
  <si>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</si>
  <si>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</si>
  <si>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</si>
  <si>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</si>
  <si>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</si>
  <si>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</si>
  <si>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</si>
  <si>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</si>
  <si>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</si>
  <si>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</si>
  <si>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</si>
  <si>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</si>
  <si>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</si>
  <si>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</si>
  <si>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</si>
  <si>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</si>
  <si>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</si>
  <si>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</si>
  <si>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</si>
  <si>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</si>
  <si>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</si>
  <si>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</si>
  <si>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</si>
  <si>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</si>
  <si>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</si>
  <si>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</si>
  <si>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</si>
  <si>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</si>
  <si>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</si>
  <si>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</si>
  <si>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</si>
  <si>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</si>
  <si>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</si>
  <si>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</si>
  <si>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</si>
  <si>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</si>
  <si>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</si>
  <si>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</si>
  <si>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</si>
  <si>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</si>
  <si>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</si>
  <si>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</si>
  <si>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</si>
  <si>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</si>
  <si>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</si>
  <si>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</si>
  <si>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</si>
  <si>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</si>
  <si>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</si>
  <si>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</si>
  <si>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</si>
  <si>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</si>
  <si>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</si>
  <si>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</si>
  <si>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</si>
  <si>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</si>
  <si>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</si>
  <si>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</si>
  <si>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</si>
  <si>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</si>
  <si>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</si>
  <si>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</si>
  <si>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</si>
  <si>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</si>
  <si>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</si>
  <si>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</si>
  <si>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</si>
  <si>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</si>
  <si>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</si>
  <si>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</si>
  <si>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</si>
  <si>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</si>
  <si>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</si>
  <si>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</si>
  <si>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</si>
  <si>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</si>
  <si>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</si>
  <si>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</si>
  <si>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</si>
  <si>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</si>
  <si>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</si>
  <si>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</si>
  <si>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</si>
  <si>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</si>
  <si>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</si>
  <si>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</si>
  <si>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</si>
  <si>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</si>
  <si>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</si>
  <si>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</si>
  <si>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</si>
  <si>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</si>
  <si>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</si>
  <si>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</si>
  <si>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</si>
  <si>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</si>
  <si>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</si>
  <si>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</si>
  <si>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</si>
  <si>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</si>
  <si>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</si>
  <si>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</si>
  <si>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</si>
  <si>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</si>
  <si>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</si>
  <si>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</si>
  <si>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</si>
  <si>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</si>
  <si>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</si>
  <si>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</si>
  <si>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</si>
  <si>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</si>
  <si>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</si>
  <si>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</si>
  <si>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</si>
  <si>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</si>
  <si>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</si>
  <si>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</si>
  <si>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</si>
  <si>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</si>
  <si>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</si>
  <si>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</si>
  <si>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</si>
  <si>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</si>
  <si>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</si>
  <si>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</si>
  <si>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</si>
  <si>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</si>
  <si>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</si>
  <si>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</si>
  <si>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</si>
  <si>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</si>
  <si>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</si>
  <si>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</si>
  <si>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</si>
  <si>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</si>
  <si>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</si>
  <si>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</si>
  <si>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</si>
  <si>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</si>
  <si>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</si>
  <si>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</si>
  <si>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</si>
  <si>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</si>
  <si>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</si>
  <si>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</si>
  <si>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</si>
  <si>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</si>
  <si>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</si>
  <si>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</si>
  <si>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</si>
  <si>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</si>
  <si>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</si>
  <si>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</si>
  <si>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</si>
  <si>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</si>
  <si>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</si>
  <si>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</si>
  <si>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</si>
  <si>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</si>
  <si>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</si>
  <si>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</si>
  <si>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</si>
  <si>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</si>
  <si>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</si>
  <si>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</si>
  <si>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</si>
  <si>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</si>
  <si>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</si>
  <si>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</si>
  <si>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</si>
  <si>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</si>
  <si>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</si>
  <si>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</si>
  <si>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</si>
  <si>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</si>
  <si>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</si>
  <si>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</si>
  <si>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</si>
  <si>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</si>
  <si>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</si>
  <si>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</si>
  <si>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</si>
  <si>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</si>
  <si>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</si>
  <si>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</si>
  <si>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</si>
  <si>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</si>
  <si>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</si>
  <si>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</si>
  <si>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</si>
  <si>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</si>
  <si>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</si>
  <si>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</si>
  <si>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</si>
  <si>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</si>
  <si>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</si>
  <si>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</si>
  <si>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</si>
  <si>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</si>
  <si>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</si>
  <si>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</si>
  <si>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</si>
  <si>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</si>
  <si>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</si>
  <si>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</si>
  <si>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</si>
  <si>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</si>
  <si>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</si>
  <si>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</si>
  <si>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</si>
  <si>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</si>
  <si>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</si>
  <si>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</si>
  <si>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</si>
  <si>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</si>
  <si>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</si>
  <si>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</si>
  <si>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</si>
  <si>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</si>
  <si>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</si>
  <si>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</si>
  <si>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</si>
  <si>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</si>
  <si>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</si>
  <si>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</si>
  <si>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</si>
  <si>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</si>
  <si>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</si>
  <si>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</si>
  <si>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</si>
  <si>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</si>
  <si>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</si>
  <si>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</si>
  <si>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</si>
  <si>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</si>
  <si>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</si>
  <si>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</si>
  <si>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</si>
  <si>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</si>
  <si>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</si>
  <si>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</si>
  <si>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</si>
  <si>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</si>
  <si>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</si>
  <si>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</si>
  <si>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</si>
  <si>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</si>
  <si>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</si>
  <si>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</si>
  <si>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</si>
  <si>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</si>
  <si>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</si>
  <si>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</si>
  <si>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</si>
  <si>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</si>
  <si>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</si>
  <si>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</si>
  <si>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</si>
  <si>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</si>
  <si>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</si>
  <si>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</si>
  <si>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</si>
  <si>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</si>
  <si>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</si>
  <si>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</si>
  <si>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</si>
  <si>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</si>
  <si>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</si>
  <si>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</si>
  <si>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</si>
  <si>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</si>
  <si>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</si>
  <si>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</si>
  <si>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</si>
  <si>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</si>
  <si>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</si>
  <si>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</si>
  <si>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</si>
  <si>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</si>
  <si>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</si>
  <si>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</si>
  <si>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</si>
  <si>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</si>
  <si>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</si>
  <si>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</si>
  <si>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</si>
  <si>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</si>
  <si>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</si>
  <si>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</si>
  <si>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</si>
  <si>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</si>
  <si>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</si>
  <si>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</si>
  <si>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</si>
  <si>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</si>
  <si>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</si>
  <si>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</si>
  <si>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</si>
  <si>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</si>
  <si>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</si>
  <si>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</si>
  <si>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</si>
  <si>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</si>
  <si>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</si>
  <si>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</si>
  <si>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</si>
  <si>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</si>
  <si>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</si>
  <si>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</si>
  <si>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</si>
  <si>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</si>
  <si>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</si>
  <si>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</si>
  <si>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</si>
  <si>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</si>
  <si>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</si>
  <si>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</si>
  <si>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</si>
  <si>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</si>
  <si>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</si>
  <si>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</si>
  <si>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</si>
  <si>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</si>
  <si>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</si>
  <si>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</si>
  <si>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</si>
  <si>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</si>
  <si>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</si>
  <si>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</si>
  <si>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</si>
  <si>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</si>
  <si>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</si>
  <si>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</si>
  <si>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</si>
  <si>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</si>
  <si>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</si>
  <si>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</si>
  <si>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</si>
  <si>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</si>
  <si>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</si>
  <si>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</si>
  <si>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</si>
  <si>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</si>
  <si>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</si>
  <si>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</si>
  <si>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</si>
  <si>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</si>
  <si>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</si>
  <si>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</si>
  <si>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</si>
  <si>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</si>
  <si>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</si>
  <si>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</si>
  <si>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</si>
  <si>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</si>
  <si>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</si>
  <si>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</si>
  <si>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</si>
  <si>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</si>
  <si>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</si>
  <si>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</si>
  <si>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</si>
  <si>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</si>
  <si>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</si>
  <si>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</si>
  <si>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</si>
  <si>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</si>
  <si>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</si>
  <si>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</si>
  <si>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</si>
  <si>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</si>
  <si>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</si>
  <si>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</si>
  <si>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</si>
  <si>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</si>
  <si>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</si>
  <si>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</si>
  <si>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</si>
  <si>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</si>
  <si>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</si>
  <si>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</si>
  <si>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</si>
  <si>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</si>
  <si>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</si>
  <si>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</si>
  <si>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</si>
  <si>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</si>
  <si>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</si>
  <si>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</si>
  <si>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</si>
  <si>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</si>
  <si>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</si>
  <si>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</si>
  <si>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</si>
  <si>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</si>
  <si>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</si>
  <si>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</si>
  <si>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</si>
  <si>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</si>
  <si>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</si>
  <si>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</si>
  <si>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</si>
  <si>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</si>
  <si>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</si>
  <si>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</si>
  <si>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</si>
  <si>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</si>
  <si>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</si>
  <si>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</si>
  <si>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</si>
  <si>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</si>
  <si>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</si>
  <si>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</si>
  <si>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</si>
  <si>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</si>
  <si>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</si>
  <si>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</si>
  <si>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</si>
  <si>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</si>
  <si>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</si>
  <si>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</si>
  <si>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</si>
  <si>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</si>
  <si>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</si>
  <si>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</si>
  <si>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</si>
  <si>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</si>
  <si>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</si>
  <si>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</si>
  <si>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</si>
  <si>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</si>
  <si>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</si>
  <si>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</si>
  <si>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</si>
  <si>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</si>
  <si>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</si>
  <si>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</si>
  <si>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</si>
  <si>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</si>
  <si>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</si>
  <si>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</si>
  <si>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</si>
  <si>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</si>
  <si>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</si>
  <si>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</si>
  <si>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</si>
  <si>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</si>
  <si>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</si>
  <si>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</si>
  <si>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</si>
  <si>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</si>
  <si>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</si>
  <si>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</si>
  <si>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</si>
  <si>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</si>
  <si>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</si>
  <si>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</si>
  <si>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</si>
  <si>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</si>
  <si>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</si>
  <si>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</si>
  <si>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</si>
  <si>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</si>
  <si>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</si>
  <si>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</si>
  <si>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</si>
  <si>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</si>
  <si>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</si>
  <si>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</si>
  <si>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</si>
  <si>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</si>
  <si>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</si>
  <si>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</si>
  <si>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</si>
  <si>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</si>
  <si>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</si>
  <si>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</si>
  <si>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</si>
  <si>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</si>
  <si>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</si>
  <si>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</si>
  <si>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</si>
  <si>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</si>
  <si>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</si>
  <si>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</si>
  <si>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</si>
  <si>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</si>
  <si>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</si>
  <si>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</si>
  <si>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</si>
  <si>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</si>
  <si>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</si>
  <si>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</si>
  <si>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</si>
  <si>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</si>
  <si>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</si>
  <si>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</si>
  <si>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</si>
  <si>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</si>
  <si>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</si>
  <si>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</si>
  <si>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</si>
  <si>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</si>
  <si>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</si>
  <si>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</si>
  <si>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</si>
  <si>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</si>
  <si>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</si>
  <si>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</si>
  <si>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</si>
  <si>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</si>
  <si>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</si>
  <si>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</si>
  <si>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</si>
  <si>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</si>
  <si>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</si>
  <si>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</si>
  <si>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</si>
  <si>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</si>
  <si>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</si>
  <si>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</si>
  <si>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</si>
  <si>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</si>
  <si>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</si>
  <si>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</si>
  <si>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</si>
  <si>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</si>
  <si>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</si>
  <si>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</si>
  <si>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</si>
  <si>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</si>
  <si>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</si>
  <si>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</si>
  <si>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</si>
  <si>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</si>
  <si>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</si>
  <si>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</si>
  <si>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</si>
  <si>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</si>
  <si>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</si>
  <si>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</si>
  <si>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</si>
  <si>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</si>
  <si>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</si>
  <si>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</si>
  <si>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</si>
  <si>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</si>
  <si>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</si>
  <si>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</si>
  <si>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</si>
  <si>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</si>
  <si>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</si>
  <si>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</si>
  <si>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</si>
  <si>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</si>
  <si>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</si>
  <si>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</si>
  <si>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</si>
  <si>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</si>
  <si>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</si>
  <si>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</si>
  <si>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</si>
  <si>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</si>
  <si>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</si>
  <si>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</si>
  <si>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</si>
  <si>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</si>
  <si>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</si>
  <si>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</si>
  <si>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</si>
  <si>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</si>
  <si>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</si>
  <si>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</si>
  <si>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</si>
  <si>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</si>
  <si>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</si>
  <si>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</si>
  <si>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</si>
  <si>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</si>
  <si>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</si>
  <si>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</si>
  <si>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</si>
  <si>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</si>
  <si>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</si>
  <si>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</si>
  <si>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</si>
  <si>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</si>
  <si>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</si>
  <si>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</si>
  <si>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</si>
  <si>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</si>
  <si>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</si>
  <si>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</si>
  <si>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</si>
  <si>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</si>
  <si>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</si>
  <si>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</si>
  <si>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</si>
  <si>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</si>
  <si>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</si>
  <si>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</si>
  <si>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</si>
  <si>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</si>
  <si>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</si>
  <si>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</si>
  <si>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</si>
  <si>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</si>
  <si>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</si>
  <si>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</si>
  <si>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</si>
  <si>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</si>
  <si>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</si>
  <si>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</si>
  <si>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</si>
  <si>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</si>
  <si>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</si>
  <si>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</si>
  <si>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</si>
  <si>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</si>
  <si>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</si>
  <si>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</si>
  <si>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</si>
  <si>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</si>
  <si>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</si>
  <si>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</si>
  <si>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</si>
  <si>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</si>
  <si>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</si>
  <si>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</si>
  <si>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</si>
  <si>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</si>
  <si>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</si>
  <si>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</si>
  <si>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</si>
  <si>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</si>
  <si>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</si>
  <si>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</si>
  <si>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</si>
  <si>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</si>
  <si>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</si>
  <si>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</si>
  <si>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</si>
  <si>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</si>
  <si>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</si>
  <si>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</si>
  <si>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</si>
  <si>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</si>
  <si>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</si>
  <si>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</si>
  <si>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</si>
  <si>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</si>
  <si>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</si>
  <si>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</si>
  <si>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</si>
  <si>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</si>
  <si>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</si>
  <si>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</si>
  <si>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</si>
  <si>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</si>
  <si>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</si>
  <si>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</si>
  <si>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</si>
  <si>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</si>
  <si>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</si>
  <si>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</si>
  <si>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</si>
  <si>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</si>
  <si>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</si>
  <si>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</si>
  <si>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</si>
  <si>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</si>
  <si>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</si>
  <si>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</si>
  <si>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</si>
  <si>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</si>
  <si>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</si>
  <si>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</si>
  <si>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</si>
  <si>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</si>
  <si>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</si>
  <si>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</si>
  <si>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</si>
  <si>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</si>
  <si>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</si>
  <si>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</si>
  <si>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</si>
  <si>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</si>
  <si>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</si>
  <si>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</si>
  <si>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</si>
  <si>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</si>
  <si>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</si>
  <si>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</si>
  <si>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</si>
  <si>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</si>
  <si>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</si>
  <si>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</si>
  <si>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</si>
  <si>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</si>
  <si>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</si>
  <si>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</si>
  <si>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</si>
  <si>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</si>
  <si>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</si>
  <si>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</si>
  <si>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</si>
  <si>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</si>
  <si>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</si>
  <si>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</si>
  <si>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</si>
  <si>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</si>
  <si>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</si>
  <si>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</si>
  <si>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</si>
  <si>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</si>
  <si>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</si>
  <si>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</si>
  <si>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</si>
  <si>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</si>
  <si>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</si>
  <si>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</si>
  <si>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</si>
  <si>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</si>
  <si>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</si>
  <si>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</si>
  <si>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</si>
  <si>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</si>
  <si>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</si>
  <si>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</si>
  <si>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</si>
  <si>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</si>
  <si>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</si>
  <si>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</si>
  <si>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</si>
  <si>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</si>
  <si>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</si>
  <si>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</si>
  <si>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</si>
  <si>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</si>
  <si>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</si>
  <si>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</si>
  <si>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</si>
  <si>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</si>
  <si>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</si>
  <si>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</si>
  <si>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</si>
  <si>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</si>
  <si>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</si>
  <si>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</si>
  <si>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</si>
  <si>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</si>
  <si>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</si>
  <si>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</si>
  <si>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</si>
  <si>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</si>
  <si>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</si>
  <si>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</si>
  <si>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</si>
  <si>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</si>
  <si>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</si>
  <si>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</si>
  <si>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</si>
  <si>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</si>
  <si>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</si>
  <si>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</si>
  <si>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</si>
  <si>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</si>
  <si>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</si>
  <si>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</si>
  <si>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</si>
  <si>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</si>
  <si>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</si>
  <si>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</si>
  <si>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</si>
  <si>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</si>
  <si>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</si>
  <si>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</si>
  <si>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</si>
  <si>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</si>
  <si>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</si>
  <si>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</si>
  <si>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</si>
  <si>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</si>
  <si>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</si>
  <si>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</si>
  <si>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</si>
  <si>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</si>
  <si>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</si>
  <si>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</si>
  <si>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</si>
  <si>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</si>
  <si>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</si>
  <si>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</si>
  <si>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</si>
  <si>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</si>
  <si>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</si>
  <si>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</si>
  <si>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</si>
  <si>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</si>
  <si>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</si>
  <si>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</si>
  <si>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</si>
  <si>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</si>
  <si>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</si>
  <si>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</si>
  <si>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</si>
  <si>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</si>
  <si>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</si>
  <si>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</si>
  <si>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</si>
  <si>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</si>
  <si>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</si>
  <si>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</si>
  <si>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</si>
  <si>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</si>
  <si>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</si>
  <si>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</si>
  <si>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</si>
  <si>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</si>
  <si>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</si>
  <si>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</si>
  <si>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</si>
  <si>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</si>
  <si>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</si>
  <si>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</si>
  <si>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</si>
  <si>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</si>
  <si>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</si>
  <si>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</si>
  <si>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</si>
  <si>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</si>
  <si>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</si>
  <si>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</si>
  <si>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</si>
  <si>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</si>
  <si>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</si>
  <si>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</si>
  <si>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</si>
  <si>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</si>
  <si>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</si>
  <si>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</si>
  <si>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</si>
  <si>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</si>
  <si>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</si>
  <si>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</si>
  <si>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</si>
  <si>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</si>
  <si>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</si>
  <si>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</si>
  <si>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</si>
  <si>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</si>
  <si>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</si>
  <si>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</si>
  <si>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</si>
  <si>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</si>
  <si>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</si>
  <si>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</si>
  <si>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</si>
  <si>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</si>
  <si>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</si>
  <si>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</si>
  <si>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</si>
  <si>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</si>
  <si>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</si>
  <si>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</si>
  <si>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</si>
  <si>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</si>
  <si>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</si>
  <si>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</si>
  <si>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</si>
  <si>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</si>
  <si>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</si>
  <si>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</si>
  <si>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</si>
  <si>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</si>
  <si>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</si>
  <si>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</si>
  <si>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</si>
  <si>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</si>
  <si>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</si>
  <si>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</si>
  <si>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</si>
  <si>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</si>
  <si>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</si>
  <si>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</si>
  <si>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</si>
  <si>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</si>
  <si>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</si>
  <si>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</si>
  <si>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</si>
  <si>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</si>
  <si>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</si>
  <si>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</si>
  <si>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</si>
  <si>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</si>
  <si>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</si>
  <si>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</si>
  <si>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</si>
  <si>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</si>
  <si>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</si>
  <si>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</si>
  <si>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</si>
  <si>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</si>
  <si>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</si>
  <si>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</si>
  <si>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</si>
  <si>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</si>
  <si>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</si>
  <si>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</si>
  <si>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</si>
  <si>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</si>
  <si>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</si>
  <si>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</si>
  <si>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</si>
  <si>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</si>
  <si>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</si>
  <si>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</si>
  <si>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</si>
  <si>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</si>
  <si>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</si>
  <si>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</si>
  <si>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</si>
  <si>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</si>
  <si>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</si>
  <si>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</si>
  <si>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</si>
  <si>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</si>
  <si>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</si>
  <si>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</si>
  <si>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</si>
  <si>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</si>
  <si>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</si>
  <si>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</si>
  <si>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</si>
  <si>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</si>
  <si>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</si>
  <si>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</si>
  <si>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</si>
  <si>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</si>
  <si>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</si>
  <si>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</si>
  <si>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</si>
  <si>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</si>
  <si>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</si>
  <si>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</si>
  <si>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</si>
  <si>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</si>
  <si>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</si>
  <si>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</si>
  <si>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</si>
  <si>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</si>
  <si>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</si>
  <si>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</si>
  <si>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</si>
  <si>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</si>
  <si>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</si>
  <si>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</si>
  <si>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</si>
  <si>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</si>
  <si>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</si>
  <si>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</si>
  <si>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</si>
  <si>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</si>
  <si>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</si>
  <si>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</si>
  <si>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</si>
  <si>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</si>
  <si>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</si>
  <si>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</si>
  <si>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</si>
  <si>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</si>
  <si>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</si>
  <si>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</si>
  <si>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</si>
  <si>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</si>
  <si>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</si>
  <si>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</si>
  <si>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</si>
  <si>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</si>
  <si>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</si>
  <si>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</si>
  <si>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</si>
  <si>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</si>
  <si>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</si>
  <si>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</si>
  <si>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</si>
  <si>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</si>
  <si>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</si>
  <si>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</si>
  <si>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</si>
  <si>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</si>
  <si>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</si>
  <si>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</si>
  <si>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</si>
  <si>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</si>
  <si>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</si>
  <si>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</si>
  <si>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</si>
  <si>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</si>
  <si>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</si>
  <si>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</si>
  <si>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</si>
  <si>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</si>
  <si>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</si>
  <si>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</si>
  <si>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</si>
  <si>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</si>
  <si>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</si>
  <si>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</si>
  <si>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</si>
  <si>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</si>
  <si>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</si>
  <si>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</si>
  <si>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</si>
  <si>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</si>
  <si>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</si>
  <si>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</si>
  <si>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</si>
  <si>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</si>
  <si>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</si>
  <si>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</si>
  <si>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</si>
  <si>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</si>
  <si>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</si>
  <si>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</si>
  <si>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</si>
  <si>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</si>
  <si>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</si>
  <si>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</si>
  <si>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</si>
  <si>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</si>
  <si>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</si>
  <si>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</si>
  <si>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</si>
  <si>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</si>
  <si>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</si>
  <si>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</si>
  <si>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</si>
  <si>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</si>
  <si>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</si>
  <si>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</si>
  <si>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</si>
  <si>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</si>
  <si>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</si>
  <si>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</si>
  <si>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</si>
  <si>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</si>
  <si>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</si>
  <si>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</si>
  <si>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</si>
  <si>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</si>
  <si>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</si>
  <si>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</si>
  <si>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</si>
  <si>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</si>
  <si>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</si>
  <si>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</si>
  <si>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</si>
  <si>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</si>
  <si>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</si>
  <si>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</si>
  <si>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</si>
  <si>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</si>
  <si>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</si>
  <si>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</si>
  <si>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</si>
  <si>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</si>
  <si>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</si>
  <si>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</si>
  <si>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</si>
  <si>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</si>
  <si>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</si>
  <si>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</si>
  <si>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</si>
  <si>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</si>
  <si>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</si>
  <si>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</si>
  <si>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</si>
  <si>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</si>
  <si>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</si>
  <si>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</si>
  <si>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</si>
  <si>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</si>
  <si>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</si>
  <si>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</si>
  <si>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</si>
  <si>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</si>
  <si>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</si>
  <si>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</si>
  <si>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</si>
  <si>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</si>
  <si>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</si>
  <si>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</si>
  <si>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</si>
  <si>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</si>
  <si>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</si>
  <si>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</si>
  <si>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</si>
  <si>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</si>
  <si>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</si>
  <si>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</si>
  <si>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</si>
  <si>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</si>
  <si>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</si>
  <si>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</si>
  <si>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</si>
  <si>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</si>
  <si>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</si>
  <si>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</si>
  <si>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</si>
  <si>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</si>
  <si>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</si>
  <si>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</si>
  <si>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</si>
  <si>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</si>
  <si>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</si>
  <si>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</si>
  <si>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</si>
  <si>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</si>
  <si>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</si>
  <si>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</si>
  <si>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</si>
  <si>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</si>
  <si>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</si>
  <si>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</si>
  <si>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</si>
  <si>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</si>
  <si>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</si>
  <si>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</si>
  <si>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</si>
  <si>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</si>
  <si>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</si>
  <si>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</si>
  <si>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</si>
  <si>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</si>
  <si>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</si>
  <si>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</si>
  <si>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</si>
  <si>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</si>
  <si>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</si>
  <si>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</si>
  <si>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</si>
  <si>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</si>
  <si>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</si>
  <si>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</si>
  <si>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</si>
  <si>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</si>
  <si>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</si>
  <si>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</si>
  <si>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</si>
  <si>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</si>
  <si>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</si>
  <si>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</si>
  <si>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</si>
  <si>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</si>
  <si>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</si>
  <si>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</si>
  <si>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</si>
  <si>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</si>
  <si>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</si>
  <si>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</si>
  <si>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</si>
  <si>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</si>
  <si>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</si>
  <si>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</si>
  <si>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</si>
  <si>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</si>
  <si>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</si>
  <si>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</si>
  <si>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</si>
  <si>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</si>
  <si>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</si>
  <si>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</si>
  <si>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</si>
  <si>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</si>
  <si>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</si>
  <si>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</si>
  <si>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</si>
  <si>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</si>
  <si>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</si>
  <si>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</si>
  <si>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</si>
  <si>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</si>
  <si>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</si>
  <si>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</si>
  <si>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</si>
  <si>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</si>
  <si>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</si>
  <si>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</si>
  <si>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</si>
  <si>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</si>
  <si>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</si>
  <si>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</si>
  <si>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</si>
  <si>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</si>
  <si>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</si>
  <si>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</si>
  <si>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</si>
  <si>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</si>
  <si>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</si>
  <si>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</si>
  <si>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</si>
  <si>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</si>
  <si>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</si>
  <si>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</si>
  <si>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</si>
  <si>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</si>
  <si>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</si>
  <si>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</si>
  <si>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</si>
  <si>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</si>
  <si>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</si>
  <si>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</si>
  <si>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</si>
  <si>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</si>
  <si>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</si>
  <si>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</si>
  <si>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</si>
  <si>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</si>
  <si>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</si>
  <si>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</si>
  <si>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</si>
  <si>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</si>
  <si>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</si>
  <si>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</si>
  <si>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</si>
  <si>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</si>
  <si>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</si>
  <si>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</si>
  <si>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</si>
  <si>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</si>
  <si>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</si>
  <si>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</si>
  <si>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</si>
  <si>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</si>
  <si>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</si>
  <si>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</si>
  <si>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</si>
  <si>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</si>
  <si>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</si>
  <si>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</si>
  <si>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</si>
  <si>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</si>
  <si>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</si>
  <si>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</si>
  <si>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</si>
  <si>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</si>
  <si>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</si>
  <si>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</si>
  <si>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</si>
  <si>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</si>
  <si>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</si>
  <si>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</si>
  <si>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</si>
  <si>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</si>
  <si>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</si>
  <si>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</si>
  <si>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</si>
  <si>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</si>
  <si>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</si>
  <si>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</si>
  <si>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</si>
  <si>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</si>
  <si>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</si>
  <si>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</si>
  <si>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</si>
  <si>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</si>
  <si>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</si>
  <si>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</si>
  <si>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</si>
  <si>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</si>
  <si>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</si>
  <si>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</si>
  <si>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</si>
  <si>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</si>
  <si>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</si>
  <si>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</si>
  <si>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</si>
  <si>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</si>
  <si>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</si>
  <si>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</si>
  <si>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</si>
  <si>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</si>
  <si>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</si>
  <si>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</si>
  <si>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</si>
  <si>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</si>
  <si>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</si>
  <si>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</si>
  <si>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</si>
  <si>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</si>
  <si>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</si>
  <si>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</si>
  <si>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</si>
  <si>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</si>
  <si>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</si>
  <si>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</si>
  <si>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</si>
  <si>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</si>
  <si>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</si>
  <si>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</si>
  <si>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</si>
  <si>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</si>
  <si>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</si>
  <si>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</si>
  <si>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</si>
  <si>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</si>
  <si>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</si>
  <si>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</si>
  <si>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</si>
  <si>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</si>
  <si>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</si>
  <si>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</si>
  <si>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</si>
  <si>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</si>
  <si>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</si>
  <si>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</si>
  <si>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</si>
  <si>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</si>
  <si>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</si>
  <si>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</si>
  <si>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</si>
  <si>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</si>
  <si>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</si>
  <si>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</si>
  <si>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</si>
  <si>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</si>
  <si>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</si>
  <si>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</si>
  <si>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</si>
  <si>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</si>
  <si>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</si>
  <si>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</si>
  <si>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</si>
  <si>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</si>
  <si>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</si>
  <si>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</si>
  <si>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</si>
  <si>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</si>
  <si>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</si>
  <si>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</si>
  <si>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</si>
  <si>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</si>
  <si>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</si>
  <si>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</si>
  <si>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</si>
  <si>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</si>
  <si>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</si>
  <si>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</si>
  <si>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</si>
  <si>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</si>
  <si>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</si>
  <si>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</si>
  <si>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</si>
  <si>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</si>
  <si>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</si>
  <si>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</si>
  <si>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</si>
  <si>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</si>
  <si>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</si>
  <si>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</si>
  <si>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</si>
  <si>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</si>
  <si>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</si>
  <si>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</si>
  <si>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</si>
  <si>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</si>
  <si>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</si>
  <si>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</si>
  <si>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</si>
  <si>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</si>
  <si>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</si>
  <si>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</si>
  <si>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</si>
  <si>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</si>
  <si>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</si>
  <si>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</si>
  <si>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</si>
  <si>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</si>
  <si>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</si>
  <si>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</si>
  <si>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</si>
  <si>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</si>
  <si>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</si>
  <si>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</si>
  <si>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</si>
  <si>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</si>
  <si>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</si>
  <si>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</si>
  <si>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</si>
  <si>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</si>
  <si>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</si>
  <si>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</si>
  <si>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</si>
  <si>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</si>
  <si>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</si>
  <si>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</si>
  <si>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</si>
  <si>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</si>
  <si>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</si>
  <si>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</si>
  <si>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</si>
  <si>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</si>
  <si>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</si>
  <si>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</si>
  <si>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</si>
  <si>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</si>
  <si>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</si>
  <si>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</si>
  <si>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</si>
  <si>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</si>
  <si>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</si>
  <si>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</si>
  <si>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</si>
  <si>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</si>
  <si>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</si>
  <si>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</si>
  <si>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</si>
  <si>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</si>
  <si>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</si>
  <si>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</si>
  <si>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</si>
  <si>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</si>
  <si>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</si>
  <si>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</si>
  <si>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</si>
  <si>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</si>
  <si>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</si>
  <si>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</si>
  <si>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</si>
  <si>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</si>
  <si>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</si>
  <si>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</si>
  <si>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</si>
  <si>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</si>
  <si>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</si>
  <si>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</si>
  <si>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</si>
  <si>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</si>
  <si>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</si>
  <si>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</si>
  <si>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</si>
  <si>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</si>
  <si>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</si>
  <si>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</si>
  <si>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</si>
  <si>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</si>
  <si>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</si>
  <si>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</si>
  <si>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</si>
  <si>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</si>
  <si>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</si>
  <si>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</si>
  <si>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</si>
  <si>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</si>
  <si>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</si>
  <si>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</si>
  <si>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</si>
  <si>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</si>
  <si>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</si>
  <si>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</si>
  <si>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</si>
  <si>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</si>
  <si>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</si>
  <si>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</si>
  <si>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</si>
  <si>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</si>
  <si>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</si>
  <si>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</si>
  <si>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</si>
  <si>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</si>
  <si>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</si>
  <si>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</si>
  <si>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</si>
  <si>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</si>
  <si>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</si>
  <si>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</si>
  <si>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</si>
  <si>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</si>
  <si>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</si>
  <si>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</si>
  <si>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</si>
  <si>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</si>
  <si>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</si>
  <si>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</si>
  <si>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</si>
  <si>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</si>
  <si>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</si>
  <si>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</si>
  <si>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</si>
  <si>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</si>
  <si>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</si>
  <si>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</si>
  <si>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</si>
  <si>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</si>
  <si>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</si>
  <si>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</si>
  <si>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</si>
  <si>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</si>
  <si>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</si>
  <si>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</si>
  <si>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</si>
  <si>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</si>
  <si>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</si>
  <si>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</si>
  <si>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</si>
  <si>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</si>
  <si>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</si>
  <si>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</si>
  <si>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</si>
  <si>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</si>
  <si>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</si>
  <si>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</si>
  <si>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</si>
  <si>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</si>
  <si>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</si>
  <si>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</si>
  <si>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</si>
  <si>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</si>
  <si>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</si>
  <si>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</si>
  <si>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</si>
  <si>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</si>
  <si>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</si>
  <si>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</si>
  <si>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</si>
  <si>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</si>
  <si>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</si>
  <si>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</si>
  <si>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</si>
  <si>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</si>
  <si>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</si>
  <si>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</si>
  <si>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</si>
  <si>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</si>
  <si>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</si>
  <si>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</si>
  <si>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</si>
  <si>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</si>
  <si>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</si>
  <si>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</si>
  <si>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</si>
  <si>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</si>
  <si>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</si>
  <si>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</si>
  <si>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</si>
  <si>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</si>
  <si>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</si>
  <si>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</si>
  <si>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</si>
  <si>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</si>
  <si>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</si>
  <si>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</si>
  <si>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</si>
  <si>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</si>
  <si>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</si>
  <si>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</si>
  <si>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</si>
  <si>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</si>
  <si>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</si>
  <si>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</si>
  <si>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</si>
  <si>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</si>
  <si>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</si>
  <si>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</si>
  <si>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</si>
  <si>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</si>
  <si>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</si>
  <si>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</si>
  <si>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</si>
  <si>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</si>
  <si>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</si>
  <si>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</si>
  <si>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</si>
  <si>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</si>
  <si>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</si>
  <si>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</si>
  <si>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</si>
  <si>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</si>
  <si>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</si>
  <si>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</si>
  <si>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</si>
  <si>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</si>
  <si>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</si>
  <si>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</si>
  <si>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</si>
  <si>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</si>
  <si>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</si>
  <si>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</si>
  <si>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</si>
  <si>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</si>
  <si>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</si>
  <si>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</si>
  <si>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</si>
  <si>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</si>
  <si>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</si>
  <si>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</si>
  <si>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</si>
  <si>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</si>
  <si>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</si>
  <si>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</si>
  <si>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</si>
  <si>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</si>
  <si>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</si>
  <si>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</si>
  <si>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</si>
  <si>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</si>
  <si>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</si>
  <si>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</si>
  <si>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</si>
  <si>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</si>
  <si>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</si>
  <si>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</si>
  <si>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</si>
  <si>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</si>
  <si>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</si>
  <si>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</si>
  <si>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</si>
  <si>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</si>
  <si>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</si>
  <si>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</si>
  <si>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</si>
  <si>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</si>
  <si>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</si>
  <si>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</si>
  <si>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</si>
  <si>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</si>
  <si>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</si>
  <si>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</si>
  <si>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</si>
  <si>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</si>
  <si>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</si>
  <si>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</si>
  <si>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</si>
  <si>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</si>
  <si>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</si>
  <si>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</si>
  <si>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</si>
  <si>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</si>
  <si>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</si>
  <si>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</si>
  <si>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</si>
  <si>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</si>
  <si>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</si>
  <si>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</si>
  <si>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</si>
  <si>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</si>
  <si>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</si>
  <si>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</si>
  <si>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</si>
  <si>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</si>
  <si>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</si>
  <si>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</si>
  <si>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</si>
  <si>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</si>
  <si>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</si>
  <si>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</si>
  <si>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</si>
  <si>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</si>
  <si>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</si>
  <si>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</si>
  <si>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</si>
  <si>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</si>
  <si>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</si>
  <si>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</si>
  <si>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</si>
  <si>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</si>
  <si>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</si>
  <si>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</si>
  <si>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</si>
  <si>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</si>
  <si>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</si>
  <si>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</si>
  <si>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</si>
  <si>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</si>
  <si>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</si>
  <si>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</si>
  <si>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</si>
  <si>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</si>
  <si>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</si>
  <si>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</si>
  <si>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</si>
  <si>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</si>
  <si>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</si>
  <si>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</si>
  <si>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</si>
  <si>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</si>
  <si>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</si>
  <si>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</si>
  <si>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</si>
  <si>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</si>
  <si>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</si>
  <si>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</si>
  <si>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</si>
  <si>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</si>
  <si>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</si>
  <si>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</si>
  <si>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</si>
  <si>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</si>
  <si>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</si>
  <si>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</si>
  <si>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</si>
  <si>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</si>
  <si>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</si>
  <si>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</si>
  <si>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</si>
  <si>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</si>
  <si>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</si>
  <si>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</si>
  <si>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</si>
  <si>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</si>
  <si>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</si>
  <si>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</si>
  <si>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</si>
  <si>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</si>
  <si>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</si>
  <si>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</si>
  <si>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</si>
  <si>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</si>
  <si>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</si>
  <si>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</si>
  <si>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</si>
  <si>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</si>
  <si>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</si>
  <si>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</si>
  <si>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</si>
  <si>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</si>
  <si>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</si>
  <si>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</si>
  <si>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</si>
  <si>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</si>
  <si>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</si>
  <si>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</si>
  <si>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</si>
  <si>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</si>
  <si>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</si>
  <si>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</si>
  <si>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</si>
  <si>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</si>
  <si>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</si>
  <si>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</si>
  <si>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</si>
  <si>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</si>
  <si>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</si>
  <si>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</si>
  <si>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</si>
  <si>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</si>
  <si>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</si>
  <si>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</si>
  <si>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</si>
  <si>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</si>
  <si>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</si>
  <si>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</si>
  <si>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</si>
  <si>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</si>
  <si>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</si>
  <si>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</si>
  <si>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</si>
  <si>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</si>
  <si>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</si>
  <si>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</si>
  <si>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</si>
  <si>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</si>
  <si>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</si>
  <si>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</si>
  <si>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</si>
  <si>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</si>
  <si>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</si>
  <si>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</si>
  <si>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</si>
  <si>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</si>
  <si>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</si>
  <si>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</si>
  <si>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</si>
  <si>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</si>
  <si>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</si>
  <si>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</si>
  <si>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</si>
  <si>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</si>
  <si>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</si>
  <si>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</si>
  <si>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</si>
  <si>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</si>
  <si>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</si>
  <si>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</si>
  <si>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</si>
  <si>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</si>
  <si>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</si>
  <si>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</si>
  <si>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</si>
  <si>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</si>
  <si>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</si>
  <si>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</si>
  <si>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</si>
  <si>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</si>
  <si>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</si>
  <si>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</si>
  <si>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</si>
  <si>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</si>
  <si>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</si>
  <si>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</si>
  <si>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</si>
  <si>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</si>
  <si>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</si>
  <si>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</si>
  <si>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</si>
  <si>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</si>
  <si>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</si>
  <si>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</si>
  <si>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</si>
  <si>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</si>
  <si>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</si>
  <si>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</si>
  <si>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</si>
  <si>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</si>
  <si>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</si>
  <si>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</si>
  <si>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</si>
  <si>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</si>
  <si>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</si>
  <si>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</si>
  <si>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</si>
  <si>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</si>
  <si>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</si>
  <si>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</si>
  <si>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</si>
  <si>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</si>
  <si>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</si>
  <si>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</si>
  <si>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</si>
  <si>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</si>
  <si>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</si>
  <si>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</si>
  <si>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</si>
  <si>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</si>
  <si>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</si>
  <si>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</si>
  <si>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</si>
  <si>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</si>
  <si>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</si>
  <si>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</si>
  <si>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</si>
  <si>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</si>
  <si>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</si>
  <si>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</si>
  <si>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</si>
  <si>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</si>
  <si>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</si>
  <si>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</si>
  <si>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</si>
  <si>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</si>
  <si>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</si>
  <si>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</si>
  <si>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</si>
  <si>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</si>
  <si>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</si>
  <si>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</si>
  <si>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</si>
  <si>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</si>
  <si>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</si>
  <si>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</si>
  <si>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</si>
  <si>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</si>
  <si>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</si>
  <si>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</si>
  <si>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</si>
  <si>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</si>
  <si>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</si>
  <si>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</si>
  <si>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</si>
  <si>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</si>
  <si>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</si>
  <si>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</si>
  <si>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</si>
  <si>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</si>
  <si>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</si>
  <si>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</si>
  <si>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</si>
  <si>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</si>
  <si>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</si>
  <si>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</si>
  <si>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</si>
  <si>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</si>
  <si>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</si>
  <si>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</si>
  <si>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</si>
  <si>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</si>
  <si>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</si>
  <si>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</si>
  <si>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</si>
  <si>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</si>
  <si>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</si>
  <si>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</si>
  <si>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</si>
  <si>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</si>
  <si>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</si>
  <si>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</si>
  <si>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</si>
  <si>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</si>
  <si>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</si>
  <si>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</si>
  <si>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</si>
  <si>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</si>
  <si>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</si>
  <si>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</si>
  <si>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</si>
  <si>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</si>
  <si>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</si>
  <si>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</si>
  <si>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</si>
  <si>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</si>
  <si>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</si>
  <si>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</si>
  <si>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</si>
  <si>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</si>
  <si>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</si>
  <si>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</si>
  <si>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</si>
  <si>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</si>
  <si>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</si>
  <si>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</si>
  <si>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</si>
  <si>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</si>
  <si>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</si>
  <si>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</si>
  <si>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</si>
  <si>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</si>
  <si>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</si>
  <si>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</si>
  <si>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</si>
  <si>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</si>
  <si>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</si>
  <si>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</si>
  <si>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</si>
  <si>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</si>
  <si>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</si>
  <si>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</si>
  <si>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</si>
  <si>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</si>
  <si>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</si>
  <si>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</si>
  <si>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</si>
  <si>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</si>
  <si>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</si>
  <si>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</si>
  <si>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</si>
  <si>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</si>
  <si>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</si>
  <si>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</si>
  <si>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</si>
  <si>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</si>
  <si>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</si>
  <si>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</si>
  <si>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</si>
  <si>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</si>
  <si>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</si>
  <si>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</si>
  <si>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</si>
  <si>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</si>
  <si>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</si>
  <si>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</si>
  <si>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</si>
  <si>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</si>
  <si>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</si>
  <si>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</si>
  <si>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</si>
  <si>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</si>
  <si>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</si>
  <si>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</si>
  <si>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</si>
  <si>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</si>
  <si>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</si>
  <si>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</si>
  <si>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</si>
  <si>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</si>
  <si>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</si>
  <si>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</si>
  <si>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</si>
  <si>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</si>
  <si>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</si>
  <si>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</si>
  <si>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</si>
  <si>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</si>
  <si>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</si>
  <si>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</si>
  <si>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</si>
  <si>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</si>
  <si>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</si>
  <si>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</si>
  <si>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</si>
  <si>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</si>
  <si>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</si>
  <si>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</si>
  <si>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</si>
  <si>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</si>
  <si>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</si>
  <si>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</si>
  <si>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</si>
  <si>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</si>
  <si>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</si>
  <si>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</si>
  <si>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</si>
  <si>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</si>
  <si>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</si>
  <si>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</si>
  <si>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</si>
  <si>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</si>
  <si>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</si>
  <si>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</si>
  <si>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</si>
  <si>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</si>
  <si>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</si>
  <si>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</si>
  <si>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</si>
  <si>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</si>
  <si>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</si>
  <si>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</si>
  <si>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</si>
  <si>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</si>
  <si>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</si>
  <si>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</si>
  <si>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</si>
  <si>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</si>
  <si>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</si>
  <si>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</si>
  <si>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</si>
  <si>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</si>
  <si>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</si>
  <si>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</si>
  <si>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</si>
  <si>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</si>
  <si>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</si>
  <si>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</si>
  <si>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</si>
  <si>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</si>
  <si>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</si>
  <si>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</si>
  <si>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</si>
  <si>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</si>
  <si>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</si>
  <si>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</si>
  <si>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</si>
  <si>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</si>
  <si>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</si>
  <si>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</si>
  <si>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</si>
  <si>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</si>
  <si>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</si>
  <si>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</si>
  <si>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</si>
  <si>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</si>
  <si>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</si>
  <si>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</si>
  <si>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</si>
  <si>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</si>
  <si>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</si>
  <si>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</si>
  <si>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</si>
  <si>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</si>
  <si>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</si>
  <si>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</si>
  <si>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</si>
  <si>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</si>
  <si>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</si>
  <si>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</si>
  <si>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</si>
  <si>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</si>
  <si>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</si>
  <si>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</si>
  <si>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</si>
  <si>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</si>
  <si>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</si>
  <si>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</si>
  <si>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</si>
  <si>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</si>
  <si>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</si>
  <si>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</si>
  <si>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</si>
  <si>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</si>
  <si>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</si>
  <si>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</si>
  <si>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</si>
  <si>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</si>
  <si>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</si>
  <si>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</si>
  <si>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</si>
  <si>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</si>
  <si>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</si>
  <si>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</si>
  <si>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</si>
  <si>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</si>
  <si>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</si>
  <si>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</si>
  <si>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</si>
  <si>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</si>
  <si>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</si>
  <si>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</si>
  <si>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</si>
  <si>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</si>
  <si>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</si>
  <si>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</si>
  <si>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</si>
  <si>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</si>
  <si>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</si>
  <si>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</si>
  <si>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</si>
  <si>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</si>
  <si>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</si>
  <si>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</si>
  <si>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</si>
  <si>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</si>
  <si>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</si>
  <si>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</si>
  <si>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</si>
  <si>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</si>
  <si>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</si>
  <si>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</si>
  <si>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</si>
  <si>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</si>
  <si>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</si>
  <si>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</si>
  <si>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</si>
  <si>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</si>
  <si>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</si>
  <si>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</si>
  <si>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</si>
  <si>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</si>
  <si>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</si>
  <si>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</si>
  <si>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</si>
  <si>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</si>
  <si>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</si>
  <si>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</si>
  <si>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</si>
  <si>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</si>
  <si>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</si>
  <si>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</si>
  <si>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</si>
  <si>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</si>
  <si>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</si>
  <si>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</si>
  <si>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</si>
  <si>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</si>
  <si>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</si>
  <si>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</si>
  <si>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</si>
  <si>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</si>
  <si>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</si>
  <si>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</si>
  <si>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</si>
  <si>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</si>
  <si>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</si>
  <si>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</si>
  <si>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</si>
  <si>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</si>
  <si>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</si>
  <si>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</si>
  <si>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</si>
  <si>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</si>
  <si>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</si>
  <si>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</si>
  <si>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</si>
  <si>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</si>
  <si>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</si>
  <si>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</si>
  <si>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</si>
  <si>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</si>
  <si>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</si>
  <si>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</si>
  <si>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</si>
  <si>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</si>
  <si>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</si>
  <si>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</si>
  <si>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</si>
  <si>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</si>
  <si>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</si>
  <si>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</si>
  <si>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</si>
  <si>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</si>
  <si>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</si>
  <si>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</si>
  <si>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</si>
  <si>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</si>
  <si>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</si>
  <si>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</si>
  <si>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</si>
  <si>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</si>
  <si>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</si>
  <si>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</si>
  <si>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</si>
  <si>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</si>
  <si>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</si>
  <si>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</si>
  <si>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</si>
  <si>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</si>
  <si>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</si>
  <si>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</si>
  <si>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</si>
  <si>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</si>
  <si>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</si>
  <si>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</si>
  <si>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</si>
  <si>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</si>
  <si>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</si>
  <si>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</si>
  <si>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</si>
  <si>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</si>
  <si>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</si>
  <si>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</si>
  <si>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</si>
  <si>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</si>
  <si>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</si>
  <si>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</si>
  <si>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</si>
  <si>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</si>
  <si>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</si>
  <si>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</si>
  <si>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</si>
  <si>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</si>
  <si>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</si>
  <si>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</si>
  <si>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</si>
  <si>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</si>
  <si>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</si>
  <si>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</si>
  <si>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</si>
  <si>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</si>
  <si>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</si>
  <si>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</si>
  <si>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</si>
  <si>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</si>
  <si>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</si>
  <si>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</si>
  <si>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</si>
  <si>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</si>
  <si>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</si>
  <si>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</si>
  <si>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</si>
  <si>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</si>
  <si>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</si>
  <si>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</si>
  <si>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</si>
  <si>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</si>
  <si>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</si>
  <si>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</si>
  <si>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</si>
  <si>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</si>
  <si>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</si>
  <si>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</si>
  <si>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</si>
  <si>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</si>
  <si>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</si>
  <si>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</si>
  <si>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</si>
  <si>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</si>
  <si>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</si>
  <si>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</si>
  <si>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</si>
  <si>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</si>
  <si>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</si>
  <si>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</si>
  <si>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</si>
  <si>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</si>
  <si>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</si>
  <si>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</si>
  <si>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</si>
  <si>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</si>
  <si>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</si>
  <si>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</si>
  <si>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</si>
  <si>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</si>
  <si>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</si>
  <si>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</si>
  <si>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</si>
  <si>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</si>
  <si>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</si>
  <si>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</si>
  <si>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</si>
  <si>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</si>
  <si>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</si>
  <si>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</si>
  <si>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</si>
  <si>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</si>
  <si>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</si>
  <si>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</si>
  <si>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</si>
  <si>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</si>
  <si>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</si>
  <si>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</si>
  <si>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</si>
  <si>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</si>
  <si>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</si>
  <si>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</si>
  <si>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</si>
  <si>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</si>
  <si>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</si>
  <si>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</si>
  <si>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</si>
  <si>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</si>
  <si>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</si>
  <si>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</si>
  <si>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</si>
  <si>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</si>
  <si>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</si>
  <si>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</si>
  <si>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</si>
  <si>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</si>
  <si>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</si>
  <si>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</si>
  <si>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</si>
  <si>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</si>
  <si>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</si>
  <si>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</si>
  <si>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</si>
  <si>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</si>
  <si>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</si>
  <si>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</si>
  <si>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</si>
  <si>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</si>
  <si>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</si>
  <si>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</si>
  <si>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</si>
  <si>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</si>
  <si>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</si>
  <si>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</si>
  <si>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</si>
  <si>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</si>
  <si>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</si>
  <si>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</si>
  <si>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</si>
  <si>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</si>
  <si>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</si>
  <si>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</si>
  <si>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</si>
  <si>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</si>
  <si>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</si>
  <si>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</si>
  <si>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</si>
  <si>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</si>
  <si>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</si>
  <si>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</si>
  <si>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</si>
  <si>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</si>
  <si>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</si>
  <si>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</si>
  <si>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</si>
  <si>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</si>
  <si>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</si>
  <si>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</si>
  <si>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</si>
  <si>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</si>
  <si>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</si>
  <si>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</si>
  <si>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</si>
  <si>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</si>
  <si>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</si>
  <si>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</si>
  <si>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</si>
  <si>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</si>
  <si>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</si>
  <si>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</si>
  <si>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</si>
  <si>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</si>
  <si>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</si>
  <si>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</si>
  <si>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</si>
  <si>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</si>
  <si>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</si>
  <si>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</si>
  <si>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</si>
  <si>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</si>
  <si>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</si>
  <si>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</si>
  <si>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</si>
  <si>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</si>
  <si>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</si>
  <si>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</si>
  <si>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</si>
  <si>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</si>
  <si>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</si>
  <si>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</si>
  <si>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</si>
  <si>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</si>
  <si>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</si>
  <si>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</si>
  <si>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</si>
  <si>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</si>
  <si>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</si>
  <si>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</si>
  <si>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</si>
  <si>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</si>
  <si>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</si>
  <si>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</si>
  <si>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</si>
  <si>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</si>
  <si>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</si>
  <si>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</si>
  <si>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</si>
  <si>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</si>
  <si>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</si>
  <si>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</si>
  <si>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</si>
  <si>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</si>
  <si>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</si>
  <si>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</si>
  <si>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</si>
  <si>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</si>
  <si>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</si>
  <si>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</si>
  <si>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</si>
  <si>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</si>
  <si>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</si>
  <si>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</si>
  <si>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</si>
  <si>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</si>
  <si>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</si>
  <si>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</si>
  <si>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</si>
  <si>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</si>
  <si>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</si>
  <si>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</si>
  <si>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</si>
  <si>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</si>
  <si>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</si>
  <si>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</si>
  <si>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</si>
  <si>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</si>
  <si>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</si>
  <si>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</si>
  <si>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</si>
  <si>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</si>
  <si>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</si>
  <si>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</si>
  <si>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</si>
  <si>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</si>
  <si>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</si>
  <si>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</si>
  <si>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</si>
  <si>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</si>
  <si>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</si>
  <si>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</si>
  <si>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</si>
  <si>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</si>
  <si>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</si>
  <si>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</si>
  <si>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</si>
  <si>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</si>
  <si>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</si>
  <si>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</si>
  <si>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</si>
  <si>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</si>
  <si>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</si>
  <si>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</si>
  <si>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</si>
  <si>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</si>
  <si>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</si>
  <si>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</si>
  <si>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</si>
  <si>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</si>
  <si>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</si>
  <si>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</si>
  <si>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</si>
  <si>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</si>
  <si>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</si>
  <si>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</si>
  <si>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</si>
  <si>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</si>
  <si>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</si>
  <si>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</si>
  <si>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</si>
  <si>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</si>
  <si>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</si>
  <si>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</si>
  <si>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</si>
  <si>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</si>
  <si>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</si>
  <si>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</si>
  <si>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</si>
  <si>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</si>
  <si>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</si>
  <si>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</si>
  <si>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</si>
  <si>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</si>
  <si>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</si>
  <si>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</si>
  <si>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</si>
  <si>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</si>
  <si>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</si>
  <si>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</si>
  <si>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</si>
  <si>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</si>
  <si>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</si>
  <si>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</si>
  <si>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</si>
  <si>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</si>
  <si>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</si>
  <si>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</si>
  <si>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</si>
  <si>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</si>
  <si>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</si>
  <si>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</si>
  <si>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</si>
  <si>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</si>
  <si>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</si>
  <si>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</si>
  <si>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</si>
  <si>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</si>
  <si>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</si>
  <si>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</si>
  <si>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</si>
  <si>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</si>
  <si>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</si>
  <si>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</si>
  <si>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</si>
  <si>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</si>
  <si>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</si>
  <si>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</si>
  <si>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</si>
  <si>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</si>
  <si>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</si>
  <si>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</si>
  <si>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</si>
  <si>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</si>
  <si>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</si>
  <si>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</si>
  <si>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</si>
  <si>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</si>
  <si>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</si>
  <si>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</si>
  <si>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</si>
  <si>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</si>
  <si>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</si>
  <si>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</si>
  <si>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</si>
  <si>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</si>
  <si>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</si>
  <si>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</si>
  <si>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</si>
  <si>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</si>
  <si>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</si>
  <si>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</si>
  <si>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</si>
  <si>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</si>
  <si>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</si>
  <si>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</si>
  <si>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</si>
  <si>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</si>
  <si>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</si>
  <si>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</si>
  <si>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</si>
  <si>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</si>
  <si>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</si>
  <si>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</si>
  <si>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</si>
  <si>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</si>
  <si>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</si>
  <si>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</si>
  <si>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</si>
  <si>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</si>
  <si>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</si>
  <si>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</si>
  <si>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</si>
  <si>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</si>
  <si>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</si>
  <si>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</si>
  <si>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</si>
  <si>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</si>
  <si>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</si>
  <si>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</si>
  <si>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</si>
  <si>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</si>
  <si>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</si>
  <si>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</si>
  <si>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</si>
  <si>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</si>
  <si>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</si>
  <si>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</si>
  <si>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</si>
  <si>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</si>
  <si>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</si>
  <si>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</si>
  <si>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</si>
  <si>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</si>
  <si>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</si>
  <si>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</si>
  <si>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</si>
  <si>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</si>
  <si>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</si>
  <si>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</si>
  <si>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</si>
  <si>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</si>
  <si>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</si>
  <si>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</si>
  <si>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</si>
  <si>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</si>
  <si>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</si>
  <si>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</si>
  <si>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</si>
  <si>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</si>
  <si>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</si>
  <si>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</si>
  <si>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</si>
  <si>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</si>
  <si>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</si>
  <si>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</si>
  <si>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</si>
  <si>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</si>
  <si>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</si>
  <si>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</si>
  <si>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</si>
  <si>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</si>
  <si>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</si>
  <si>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</si>
  <si>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</si>
  <si>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</si>
  <si>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</si>
  <si>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</si>
  <si>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</si>
  <si>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</si>
  <si>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</si>
  <si>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</si>
  <si>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</si>
  <si>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</si>
  <si>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</si>
  <si>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</si>
  <si>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</si>
  <si>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</si>
  <si>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</si>
  <si>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</si>
  <si>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</si>
  <si>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</si>
  <si>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</si>
  <si>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</si>
  <si>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</si>
  <si>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</si>
  <si>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</si>
  <si>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</si>
  <si>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</si>
  <si>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</si>
  <si>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</si>
  <si>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</si>
  <si>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</si>
  <si>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</si>
  <si>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</si>
  <si>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</si>
  <si>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</si>
  <si>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</si>
  <si>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</si>
  <si>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</si>
  <si>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</si>
  <si>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</si>
  <si>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</si>
  <si>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</si>
  <si>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</si>
  <si>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</si>
  <si>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</si>
  <si>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</si>
  <si>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</si>
  <si>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</si>
  <si>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</si>
  <si>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</si>
  <si>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</si>
  <si>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</si>
  <si>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</si>
  <si>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</si>
  <si>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</si>
  <si>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</si>
  <si>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</si>
  <si>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</si>
  <si>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</si>
  <si>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</si>
  <si>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</si>
  <si>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</si>
  <si>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</si>
  <si>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</si>
  <si>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</si>
  <si>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</si>
  <si>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</si>
  <si>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</si>
  <si>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</si>
  <si>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</si>
  <si>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</si>
  <si>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</si>
  <si>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</si>
  <si>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</si>
  <si>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</si>
  <si>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</si>
  <si>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</si>
  <si>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</si>
  <si>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</si>
  <si>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</si>
  <si>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</si>
  <si>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</si>
  <si>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</si>
  <si>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</si>
  <si>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</si>
  <si>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</si>
  <si>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</si>
  <si>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</si>
  <si>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</si>
  <si>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</si>
  <si>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</si>
  <si>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</si>
  <si>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</si>
  <si>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</si>
  <si>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</si>
  <si>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</si>
  <si>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</si>
  <si>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</si>
  <si>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</si>
  <si>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</si>
  <si>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</si>
  <si>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</si>
  <si>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</si>
  <si>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</si>
  <si>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</si>
  <si>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</si>
  <si>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</si>
  <si>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</si>
  <si>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</si>
  <si>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</si>
  <si>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</si>
  <si>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</si>
  <si>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</si>
  <si>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</si>
  <si>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</si>
  <si>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</si>
  <si>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</si>
  <si>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</si>
  <si>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</si>
  <si>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</si>
  <si>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</si>
  <si>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</si>
  <si>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</si>
  <si>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</si>
  <si>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</si>
  <si>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</si>
  <si>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</si>
  <si>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</si>
  <si>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</si>
  <si>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</si>
  <si>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</si>
  <si>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</si>
  <si>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</si>
  <si>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</si>
  <si>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</si>
  <si>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</si>
  <si>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</si>
  <si>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</si>
  <si>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</si>
  <si>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</si>
  <si>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</si>
  <si>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</si>
  <si>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</si>
  <si>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</si>
  <si>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</si>
  <si>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</si>
  <si>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</si>
  <si>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</si>
  <si>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</si>
  <si>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</si>
  <si>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</si>
  <si>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</si>
  <si>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</si>
  <si>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</si>
  <si>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</si>
  <si>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</si>
  <si>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</si>
  <si>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</si>
  <si>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</si>
  <si>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</si>
  <si>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</si>
  <si>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</si>
  <si>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</si>
  <si>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</si>
  <si>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</si>
  <si>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</si>
  <si>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</si>
  <si>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</si>
  <si>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</si>
  <si>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</si>
  <si>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</si>
  <si>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</si>
  <si>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</si>
  <si>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</si>
  <si>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</si>
  <si>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</si>
  <si>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</si>
  <si>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</si>
  <si>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</si>
  <si>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</si>
  <si>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</si>
  <si>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</si>
  <si>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</si>
  <si>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</si>
  <si>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</si>
  <si>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</si>
  <si>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</si>
  <si>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</si>
  <si>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</si>
  <si>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</si>
  <si>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</si>
  <si>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</si>
  <si>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</si>
  <si>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</si>
  <si>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</si>
  <si>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</si>
  <si>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</si>
  <si>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</si>
  <si>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</si>
  <si>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</si>
  <si>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</si>
  <si>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</si>
  <si>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</si>
  <si>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</si>
  <si>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</si>
  <si>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</si>
  <si>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</si>
  <si>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</si>
  <si>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</si>
  <si>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</si>
  <si>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</si>
  <si>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</si>
  <si>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</si>
  <si>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</si>
  <si>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</si>
  <si>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</si>
  <si>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</si>
  <si>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</si>
  <si>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</si>
  <si>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</si>
  <si>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</si>
  <si>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</si>
  <si>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</si>
  <si>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</si>
  <si>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</si>
  <si>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</si>
  <si>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</si>
  <si>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</si>
  <si>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</si>
  <si>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</si>
  <si>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</si>
  <si>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</si>
  <si>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</si>
  <si>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</si>
  <si>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</si>
  <si>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</si>
  <si>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</si>
  <si>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</si>
  <si>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</si>
  <si>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</si>
  <si>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</si>
  <si>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</si>
  <si>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</si>
  <si>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</si>
  <si>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</si>
  <si>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</si>
  <si>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</si>
  <si>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</si>
  <si>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</si>
  <si>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</si>
  <si>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</si>
  <si>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</si>
  <si>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</si>
  <si>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</si>
  <si>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</si>
  <si>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</si>
  <si>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</si>
  <si>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</si>
  <si>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</si>
  <si>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</si>
  <si>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</si>
  <si>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</si>
  <si>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</si>
  <si>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</si>
  <si>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</si>
  <si>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</si>
  <si>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</si>
  <si>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</si>
  <si>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</si>
  <si>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</si>
  <si>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</si>
  <si>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</si>
  <si>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</si>
  <si>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</si>
  <si>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</si>
  <si>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</si>
  <si>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</si>
  <si>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</si>
  <si>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</si>
  <si>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</si>
  <si>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</si>
  <si>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</si>
  <si>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</si>
  <si>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</si>
  <si>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</si>
  <si>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</si>
  <si>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</si>
  <si>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</si>
  <si>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</si>
  <si>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</si>
  <si>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</si>
  <si>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</si>
  <si>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</si>
  <si>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</si>
  <si>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</si>
  <si>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</si>
  <si>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</si>
  <si>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</si>
  <si>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</si>
  <si>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</si>
  <si>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</si>
  <si>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</si>
  <si>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</si>
  <si>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</si>
  <si>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</si>
  <si>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</si>
  <si>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</si>
  <si>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</si>
  <si>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</si>
  <si>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</si>
  <si>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</si>
  <si>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</si>
  <si>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</si>
  <si>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</si>
  <si>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</si>
  <si>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</si>
  <si>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</si>
  <si>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</si>
  <si>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</si>
  <si>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</si>
  <si>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</si>
  <si>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</si>
  <si>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</si>
  <si>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</si>
  <si>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</si>
  <si>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</si>
  <si>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</si>
  <si>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</si>
  <si>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</si>
  <si>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</si>
  <si>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</si>
  <si>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</si>
  <si>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</si>
  <si>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</si>
  <si>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</si>
  <si>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</si>
  <si>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</si>
  <si>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</si>
  <si>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</si>
  <si>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</si>
  <si>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</si>
  <si>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</si>
  <si>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</si>
  <si>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</si>
  <si>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</si>
  <si>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</si>
  <si>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</si>
  <si>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</si>
  <si>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</si>
  <si>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</si>
  <si>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</si>
  <si>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</si>
  <si>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</si>
  <si>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</si>
  <si>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</si>
  <si>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</si>
  <si>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</si>
  <si>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</si>
  <si>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</si>
  <si>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</si>
  <si>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</si>
  <si>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</si>
  <si>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</si>
  <si>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</si>
  <si>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</si>
  <si>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</si>
  <si>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</si>
  <si>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</si>
  <si>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</si>
  <si>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</si>
  <si>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</si>
  <si>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</si>
  <si>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</si>
  <si>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</si>
  <si>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</si>
  <si>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</si>
  <si>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</si>
  <si>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</si>
  <si>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</si>
  <si>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</si>
  <si>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</si>
  <si>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</si>
  <si>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</si>
  <si>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</si>
  <si>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</si>
  <si>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</si>
  <si>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</si>
  <si>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</si>
  <si>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</si>
  <si>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</si>
  <si>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</si>
  <si>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</si>
  <si>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</si>
  <si>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</si>
  <si>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</si>
  <si>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</si>
  <si>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</si>
  <si>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</si>
  <si>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</si>
  <si>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</si>
  <si>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</si>
  <si>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</si>
  <si>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</si>
  <si>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</si>
  <si>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</si>
  <si>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</si>
  <si>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</si>
  <si>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</si>
  <si>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</si>
  <si>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</si>
  <si>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</si>
  <si>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</si>
  <si>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</si>
  <si>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</si>
  <si>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</si>
  <si>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</si>
  <si>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</si>
  <si>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</si>
  <si>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</si>
  <si>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</si>
  <si>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</si>
  <si>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</si>
  <si>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</si>
  <si>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</si>
  <si>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</si>
  <si>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</si>
  <si>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</si>
  <si>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</si>
  <si>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</si>
  <si>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</si>
  <si>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</si>
  <si>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</si>
  <si>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</si>
  <si>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</si>
  <si>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</si>
  <si>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</si>
  <si>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</si>
  <si>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</si>
  <si>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</si>
  <si>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</si>
  <si>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</si>
  <si>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</si>
  <si>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</si>
  <si>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</si>
  <si>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</si>
  <si>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</si>
  <si>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</si>
  <si>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</si>
  <si>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</si>
  <si>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</si>
  <si>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</si>
  <si>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</si>
  <si>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</si>
  <si>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</si>
  <si>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</si>
  <si>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</si>
  <si>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</si>
  <si>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</si>
  <si>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</si>
  <si>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</si>
  <si>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</si>
  <si>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</si>
  <si>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</si>
  <si>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</si>
  <si>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</si>
  <si>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</si>
  <si>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</si>
  <si>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</si>
  <si>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</si>
  <si>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</si>
  <si>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</si>
  <si>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</si>
  <si>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</si>
  <si>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</si>
  <si>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</si>
  <si>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</si>
  <si>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</si>
  <si>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</si>
  <si>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</si>
  <si>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</si>
  <si>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</si>
  <si>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</si>
  <si>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</si>
  <si>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</si>
  <si>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</si>
  <si>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</si>
  <si>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</si>
  <si>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</si>
  <si>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</si>
  <si>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</si>
  <si>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</si>
  <si>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</si>
  <si>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</si>
  <si>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</si>
  <si>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</si>
  <si>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</si>
  <si>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</si>
  <si>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</si>
  <si>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</si>
  <si>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</si>
  <si>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</si>
  <si>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</si>
  <si>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</si>
  <si>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</si>
  <si>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</si>
  <si>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</si>
  <si>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</si>
  <si>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</si>
  <si>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</si>
  <si>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</si>
  <si>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</si>
  <si>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</si>
  <si>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</si>
  <si>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</si>
  <si>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</si>
  <si>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</si>
  <si>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</si>
  <si>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</si>
  <si>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</si>
  <si>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</si>
  <si>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</si>
  <si>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</si>
  <si>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</si>
  <si>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</si>
  <si>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</si>
  <si>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</si>
  <si>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</si>
  <si>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</si>
  <si>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</si>
  <si>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</si>
  <si>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</si>
  <si>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</si>
  <si>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</si>
  <si>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</si>
  <si>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</si>
  <si>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</si>
  <si>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</si>
  <si>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</si>
  <si>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</si>
  <si>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</si>
  <si>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</si>
  <si>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</si>
  <si>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</si>
  <si>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</si>
  <si>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</si>
  <si>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</si>
  <si>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</si>
  <si>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</si>
  <si>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</si>
  <si>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</si>
  <si>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</si>
  <si>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</si>
  <si>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</si>
  <si>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</si>
  <si>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</si>
  <si>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</si>
  <si>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</si>
  <si>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</si>
  <si>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</si>
  <si>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</si>
  <si>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</si>
  <si>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</si>
  <si>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</si>
  <si>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</si>
  <si>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</si>
  <si>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</si>
  <si>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</si>
  <si>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</si>
  <si>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</si>
  <si>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</si>
  <si>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</si>
  <si>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</si>
  <si>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</si>
  <si>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</si>
  <si>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</si>
  <si>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</si>
  <si>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</si>
  <si>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</si>
  <si>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</si>
  <si>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</si>
  <si>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</si>
  <si>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</si>
  <si>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</si>
  <si>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</si>
  <si>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</si>
  <si>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</si>
  <si>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</si>
  <si>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</si>
  <si>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</si>
  <si>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</si>
  <si>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</si>
  <si>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</si>
  <si>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</si>
  <si>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</si>
  <si>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</si>
  <si>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</si>
  <si>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</si>
  <si>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</si>
  <si>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</si>
  <si>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</si>
  <si>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</si>
  <si>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</si>
  <si>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</si>
  <si>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</si>
  <si>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</si>
  <si>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</si>
  <si>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</si>
  <si>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</si>
  <si>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</si>
  <si>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</si>
  <si>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</si>
  <si>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</si>
  <si>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</si>
  <si>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</si>
  <si>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</si>
  <si>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</si>
  <si>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</si>
  <si>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</si>
  <si>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</si>
  <si>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</si>
  <si>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</si>
  <si>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</si>
  <si>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</si>
  <si>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</si>
  <si>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</si>
  <si>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</si>
  <si>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</si>
  <si>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</si>
  <si>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</si>
  <si>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</si>
  <si>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</si>
  <si>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</si>
  <si>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</si>
  <si>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</si>
  <si>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</si>
  <si>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</si>
  <si>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</si>
  <si>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</si>
  <si>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</si>
  <si>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</si>
  <si>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</si>
  <si>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</si>
  <si>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</si>
  <si>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</si>
  <si>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</si>
  <si>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</si>
  <si>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</si>
  <si>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</si>
  <si>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</si>
  <si>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</si>
  <si>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</si>
  <si>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</si>
  <si>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</si>
  <si>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</si>
  <si>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</si>
  <si>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</si>
  <si>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</si>
  <si>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</si>
  <si>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</si>
  <si>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</si>
  <si>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</si>
  <si>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</si>
  <si>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</si>
  <si>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</si>
  <si>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</si>
  <si>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</si>
  <si>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</si>
  <si>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</si>
  <si>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</si>
  <si>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</si>
  <si>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</si>
  <si>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</si>
  <si>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</si>
  <si>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</si>
  <si>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</si>
  <si>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</si>
  <si>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</si>
  <si>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</si>
  <si>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</si>
  <si>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</si>
  <si>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</si>
  <si>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</si>
  <si>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</si>
  <si>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</si>
  <si>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</si>
  <si>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</si>
  <si>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</si>
  <si>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</si>
  <si>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</si>
  <si>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</si>
  <si>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</si>
  <si>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</si>
  <si>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</si>
  <si>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</si>
  <si>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</si>
  <si>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</si>
  <si>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</si>
  <si>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</si>
  <si>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</si>
  <si>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</si>
  <si>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</si>
  <si>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</si>
  <si>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</si>
  <si>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</si>
  <si>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</si>
  <si>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</si>
  <si>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</si>
  <si>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</si>
  <si>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</si>
  <si>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</si>
  <si>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</si>
  <si>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</si>
  <si>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</si>
  <si>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</si>
  <si>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</si>
  <si>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</si>
  <si>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</si>
  <si>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</si>
  <si>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</si>
  <si>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</si>
  <si>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</si>
  <si>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</si>
  <si>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</si>
  <si>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</si>
  <si>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</si>
  <si>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</si>
  <si>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</si>
  <si>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</si>
  <si>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</si>
  <si>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</si>
  <si>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</si>
  <si>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</si>
  <si>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</si>
  <si>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</si>
  <si>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</si>
  <si>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</si>
  <si>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</si>
  <si>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</si>
  <si>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</si>
  <si>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</si>
  <si>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</si>
  <si>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</si>
  <si>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</si>
  <si>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</si>
  <si>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</si>
  <si>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</si>
  <si>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</si>
  <si>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</si>
  <si>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</si>
  <si>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</si>
  <si>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</si>
  <si>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</si>
  <si>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</si>
  <si>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</si>
  <si>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</si>
  <si>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</si>
  <si>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</si>
  <si>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</si>
  <si>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</si>
  <si>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</si>
  <si>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</si>
  <si>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</si>
  <si>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</si>
  <si>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</si>
  <si>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</si>
  <si>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</si>
  <si>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</si>
  <si>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</si>
  <si>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</si>
  <si>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</si>
  <si>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</si>
  <si>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</si>
  <si>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</si>
  <si>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</si>
  <si>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</si>
  <si>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</si>
  <si>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</si>
  <si>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</si>
  <si>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</si>
  <si>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</si>
  <si>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</si>
  <si>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</si>
  <si>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</si>
  <si>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</si>
  <si>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</si>
  <si>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</si>
  <si>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</si>
  <si>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</si>
  <si>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</si>
  <si>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</si>
  <si>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</si>
  <si>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</si>
  <si>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</si>
  <si>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</si>
  <si>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</si>
  <si>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</si>
  <si>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</si>
  <si>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</si>
  <si>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</si>
  <si>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</si>
  <si>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</si>
  <si>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</si>
  <si>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</si>
  <si>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</si>
  <si>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</si>
  <si>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</si>
  <si>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</si>
  <si>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</si>
  <si>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</si>
  <si>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</si>
  <si>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</si>
  <si>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</si>
  <si>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</si>
  <si>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</si>
  <si>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</si>
  <si>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</si>
  <si>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</si>
  <si>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</si>
  <si>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</si>
  <si>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</si>
  <si>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</si>
  <si>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</si>
  <si>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</si>
  <si>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</si>
  <si>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</si>
  <si>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</si>
  <si>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</si>
  <si>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</si>
  <si>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</si>
  <si>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</si>
  <si>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</si>
  <si>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</si>
  <si>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</si>
  <si>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</si>
  <si>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</si>
  <si>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</si>
  <si>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</si>
  <si>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</si>
  <si>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</si>
  <si>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</si>
  <si>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</si>
  <si>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</si>
  <si>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</si>
  <si>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</si>
  <si>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</si>
  <si>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</si>
  <si>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</si>
  <si>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</si>
  <si>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</si>
  <si>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</si>
  <si>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</si>
  <si>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</si>
  <si>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</si>
  <si>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</si>
  <si>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</si>
  <si>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</si>
  <si>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</si>
  <si>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</si>
  <si>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</si>
  <si>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</si>
  <si>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</si>
  <si>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</si>
  <si>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</si>
  <si>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</si>
  <si>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</si>
  <si>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</si>
  <si>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</si>
  <si>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</si>
  <si>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</si>
  <si>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</si>
  <si>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</si>
  <si>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</si>
  <si>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</si>
  <si>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</si>
  <si>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</si>
  <si>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</si>
  <si>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</si>
  <si>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</si>
  <si>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</si>
  <si>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</si>
  <si>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</si>
  <si>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</si>
  <si>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</si>
  <si>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</si>
  <si>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</si>
  <si>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</si>
  <si>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</si>
  <si>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</si>
  <si>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</si>
  <si>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</si>
  <si>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</si>
  <si>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</si>
  <si>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</si>
  <si>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</si>
  <si>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</si>
  <si>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</si>
  <si>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</si>
  <si>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</si>
  <si>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</si>
  <si>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</si>
  <si>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</si>
  <si>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</si>
  <si>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</si>
  <si>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</si>
  <si>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</si>
  <si>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</si>
  <si>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</si>
  <si>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</si>
  <si>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</si>
  <si>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</si>
  <si>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</si>
  <si>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</si>
  <si>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</si>
  <si>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</si>
  <si>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</si>
  <si>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</si>
  <si>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</si>
  <si>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</si>
  <si>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</si>
  <si>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</si>
  <si>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</si>
  <si>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</si>
  <si>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</si>
  <si>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</si>
  <si>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</si>
  <si>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</si>
  <si>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</si>
  <si>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</si>
  <si>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</si>
  <si>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</si>
  <si>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</si>
  <si>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</si>
  <si>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</si>
  <si>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</si>
  <si>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</si>
  <si>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</si>
  <si>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</si>
  <si>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</si>
  <si>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</si>
  <si>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</si>
  <si>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</si>
  <si>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</si>
  <si>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</si>
  <si>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</si>
  <si>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</si>
  <si>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</si>
  <si>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</si>
  <si>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</si>
  <si>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</si>
  <si>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</si>
  <si>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</si>
  <si>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</si>
  <si>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</si>
  <si>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</si>
  <si>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</si>
  <si>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</si>
  <si>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</si>
  <si>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</si>
  <si>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</si>
  <si>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</si>
  <si>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</si>
  <si>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</si>
  <si>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</si>
  <si>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</si>
  <si>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</si>
  <si>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</si>
  <si>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</si>
  <si>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</si>
  <si>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</si>
  <si>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</si>
  <si>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</si>
  <si>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</si>
  <si>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</si>
  <si>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</si>
  <si>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</si>
  <si>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</si>
  <si>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</si>
  <si>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</si>
  <si>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</si>
  <si>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</si>
  <si>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</si>
  <si>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</si>
  <si>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</si>
  <si>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</si>
  <si>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</si>
  <si>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</si>
  <si>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</si>
  <si>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</si>
  <si>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</si>
  <si>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</si>
  <si>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</si>
  <si>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</si>
  <si>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</si>
  <si>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</si>
  <si>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</si>
  <si>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</si>
  <si>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</si>
  <si>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</si>
  <si>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</si>
  <si>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</si>
  <si>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</si>
  <si>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</si>
  <si>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</si>
  <si>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</si>
  <si>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</si>
  <si>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</si>
  <si>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</si>
  <si>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</si>
  <si>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</si>
  <si>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</si>
  <si>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</si>
  <si>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</si>
  <si>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</si>
  <si>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</si>
  <si>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</si>
  <si>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</si>
  <si>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</si>
  <si>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</si>
  <si>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</si>
  <si>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</si>
  <si>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</si>
  <si>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</si>
  <si>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</si>
  <si>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</si>
  <si>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</si>
  <si>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</si>
  <si>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</si>
  <si>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</si>
  <si>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</si>
  <si>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</si>
  <si>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</si>
  <si>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</si>
  <si>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</si>
  <si>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</si>
  <si>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</si>
  <si>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</si>
  <si>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</si>
  <si>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</si>
  <si>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</si>
  <si>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</si>
  <si>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</si>
  <si>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</si>
  <si>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</si>
  <si>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</si>
  <si>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</si>
  <si>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</si>
  <si>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</si>
  <si>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</si>
  <si>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</si>
  <si>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</si>
  <si>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</si>
  <si>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</si>
  <si>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</si>
  <si>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</si>
  <si>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</si>
  <si>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</si>
  <si>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</si>
  <si>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</si>
  <si>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</si>
  <si>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</si>
  <si>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</si>
  <si>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</si>
  <si>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</si>
  <si>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</si>
  <si>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</si>
  <si>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</si>
  <si>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</si>
  <si>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</si>
  <si>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</si>
  <si>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</si>
  <si>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</si>
  <si>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</si>
  <si>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</si>
  <si>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</si>
  <si>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</si>
  <si>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</si>
  <si>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</si>
  <si>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</si>
  <si>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</si>
  <si>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</si>
  <si>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</si>
  <si>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</si>
  <si>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</si>
  <si>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</si>
  <si>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</si>
  <si>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</si>
  <si>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</si>
  <si>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</si>
  <si>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</si>
  <si>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</si>
  <si>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</si>
  <si>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</si>
  <si>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</si>
  <si>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</si>
  <si>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</si>
  <si>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</si>
  <si>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</si>
  <si>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</si>
  <si>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</si>
  <si>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</si>
  <si>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</si>
  <si>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</si>
  <si>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</si>
  <si>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</si>
  <si>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</si>
  <si>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</si>
  <si>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</si>
  <si>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</si>
  <si>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</si>
  <si>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</si>
  <si>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</si>
  <si>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</si>
  <si>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</si>
  <si>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</si>
  <si>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</si>
  <si>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</si>
  <si>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</si>
  <si>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</si>
  <si>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</si>
  <si>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</si>
  <si>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</si>
  <si>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</si>
  <si>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</si>
  <si>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</si>
  <si>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</si>
  <si>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</si>
  <si>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</si>
  <si>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</si>
  <si>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</si>
  <si>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</si>
  <si>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</si>
  <si>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</si>
  <si>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</si>
  <si>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</si>
  <si>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</si>
  <si>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</si>
  <si>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</si>
  <si>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</si>
  <si>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</si>
  <si>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</si>
  <si>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</si>
  <si>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</si>
  <si>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</si>
  <si>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</si>
  <si>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</si>
  <si>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</si>
  <si>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</si>
  <si>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</si>
  <si>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</si>
  <si>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</si>
  <si>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</si>
  <si>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</si>
  <si>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</si>
  <si>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</si>
  <si>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</si>
  <si>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</si>
  <si>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</si>
  <si>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</si>
  <si>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</si>
  <si>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</si>
  <si>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</si>
  <si>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</si>
  <si>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</si>
  <si>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</si>
  <si>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</si>
  <si>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</si>
  <si>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</si>
  <si>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</si>
  <si>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</si>
  <si>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</si>
  <si>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</si>
  <si>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</si>
  <si>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</si>
  <si>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</si>
  <si>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</si>
  <si>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</si>
  <si>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</si>
  <si>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</si>
  <si>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</si>
  <si>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</si>
  <si>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</si>
  <si>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</si>
  <si>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</si>
  <si>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</si>
  <si>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</si>
  <si>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</si>
  <si>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</si>
  <si>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</si>
  <si>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</si>
  <si>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</si>
  <si>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</si>
  <si>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</si>
  <si>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</si>
  <si>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</si>
  <si>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</si>
  <si>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</si>
  <si>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</si>
  <si>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</si>
  <si>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</si>
  <si>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</si>
  <si>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</si>
  <si>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</si>
  <si>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</si>
  <si>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</si>
  <si>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</si>
  <si>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</si>
  <si>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</si>
  <si>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</si>
  <si>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</si>
  <si>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</si>
  <si>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</si>
  <si>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</si>
  <si>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</si>
  <si>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</si>
  <si>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</si>
  <si>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</si>
  <si>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</si>
  <si>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</si>
  <si>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</si>
  <si>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</si>
  <si>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</si>
  <si>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</si>
  <si>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</si>
  <si>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</si>
  <si>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</si>
  <si>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</si>
  <si>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</si>
  <si>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</si>
  <si>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</si>
  <si>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</si>
  <si>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</si>
  <si>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</si>
  <si>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</si>
  <si>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</si>
  <si>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</si>
  <si>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</si>
  <si>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</si>
  <si>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</si>
  <si>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</si>
  <si>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</si>
  <si>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</si>
  <si>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</si>
  <si>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</si>
  <si>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</si>
  <si>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</si>
  <si>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</si>
  <si>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</si>
  <si>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</si>
  <si>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</si>
  <si>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</si>
  <si>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</si>
  <si>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</si>
  <si>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</si>
  <si>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</si>
  <si>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</si>
  <si>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</si>
  <si>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</si>
  <si>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</si>
  <si>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</si>
  <si>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</si>
  <si>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</si>
  <si>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</si>
  <si>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</si>
  <si>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</si>
  <si>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</si>
  <si>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</si>
  <si>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</si>
  <si>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</si>
  <si>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</si>
  <si>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</si>
  <si>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</si>
  <si>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</si>
  <si>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</si>
  <si>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</si>
  <si>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</si>
  <si>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</si>
  <si>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</si>
  <si>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</si>
  <si>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</si>
  <si>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</si>
  <si>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</si>
  <si>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</si>
  <si>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</si>
  <si>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</si>
  <si>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</si>
  <si>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</si>
  <si>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</si>
  <si>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</si>
  <si>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</si>
  <si>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</si>
  <si>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</si>
  <si>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</si>
  <si>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</si>
  <si>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</si>
  <si>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</si>
  <si>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</si>
  <si>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</si>
  <si>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</si>
  <si>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</si>
  <si>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</si>
  <si>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</si>
  <si>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</si>
  <si>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</si>
  <si>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</si>
  <si>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</si>
  <si>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</si>
  <si>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</si>
  <si>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</si>
  <si>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</si>
  <si>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</si>
  <si>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</si>
  <si>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</si>
  <si>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</si>
  <si>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</si>
  <si>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</si>
  <si>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</si>
  <si>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</si>
  <si>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</si>
  <si>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</si>
  <si>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</si>
  <si>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</si>
  <si>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</si>
  <si>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</si>
  <si>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</si>
  <si>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</si>
  <si>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</si>
  <si>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</si>
  <si>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</si>
  <si>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</si>
  <si>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</si>
  <si>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</si>
  <si>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</si>
  <si>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</si>
  <si>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</si>
  <si>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</si>
  <si>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</si>
  <si>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</si>
  <si>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</si>
  <si>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</si>
  <si>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</si>
  <si>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</si>
  <si>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</si>
  <si>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</si>
  <si>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</si>
  <si>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</si>
  <si>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</si>
  <si>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</si>
  <si>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</si>
  <si>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</si>
  <si>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</si>
  <si>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</si>
  <si>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</si>
  <si>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</si>
  <si>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</si>
  <si>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</si>
  <si>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</si>
  <si>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</si>
  <si>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</si>
  <si>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</si>
  <si>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</si>
  <si>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</si>
  <si>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</si>
  <si>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</si>
  <si>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</si>
  <si>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</si>
  <si>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</si>
  <si>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</si>
  <si>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</si>
  <si>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</si>
  <si>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</si>
  <si>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</si>
  <si>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</si>
  <si>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</si>
  <si>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</si>
  <si>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</si>
  <si>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</si>
  <si>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</si>
  <si>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</si>
  <si>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</si>
  <si>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</si>
  <si>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</si>
  <si>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</si>
  <si>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</si>
  <si>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</si>
  <si>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</si>
  <si>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</si>
  <si>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</si>
  <si>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</si>
  <si>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</si>
  <si>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</si>
  <si>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</si>
  <si>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</si>
  <si>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</si>
  <si>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</si>
  <si>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</si>
  <si>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</si>
  <si>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</si>
  <si>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</si>
  <si>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</si>
  <si>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</si>
  <si>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</si>
  <si>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</si>
  <si>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</si>
  <si>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</si>
  <si>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</si>
  <si>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</si>
  <si>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</si>
  <si>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</si>
  <si>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</si>
  <si>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</si>
  <si>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</si>
  <si>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</si>
  <si>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</si>
  <si>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</si>
  <si>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</si>
  <si>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</si>
  <si>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</si>
  <si>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</si>
  <si>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</si>
  <si>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</si>
  <si>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</si>
  <si>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</si>
  <si>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</si>
  <si>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</si>
  <si>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</si>
  <si>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</si>
  <si>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</si>
  <si>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</si>
  <si>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</si>
  <si>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</si>
  <si>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</si>
  <si>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</si>
  <si>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</si>
  <si>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</si>
  <si>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</si>
  <si>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</si>
  <si>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</si>
  <si>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</si>
  <si>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</si>
  <si>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</si>
  <si>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</si>
  <si>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</si>
  <si>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</si>
  <si>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</si>
  <si>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</si>
  <si>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</si>
  <si>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</si>
  <si>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</si>
  <si>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</si>
  <si>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</si>
  <si>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</si>
  <si>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</si>
  <si>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</si>
  <si>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</si>
  <si>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</si>
  <si>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</si>
  <si>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</si>
  <si>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</si>
  <si>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</si>
  <si>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</si>
  <si>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</si>
  <si>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</si>
  <si>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</si>
  <si>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</si>
  <si>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</si>
  <si>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</si>
  <si>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</si>
  <si>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</si>
  <si>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</si>
  <si>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</si>
  <si>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</si>
  <si>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</si>
  <si>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</si>
  <si>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</si>
  <si>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</si>
  <si>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</si>
  <si>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</si>
  <si>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</si>
  <si>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</si>
  <si>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</si>
  <si>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</si>
  <si>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</si>
  <si>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</si>
  <si>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</si>
  <si>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</si>
  <si>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</si>
  <si>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</si>
  <si>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</si>
  <si>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</si>
  <si>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</si>
  <si>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</si>
  <si>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</si>
  <si>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</si>
  <si>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</si>
  <si>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</si>
  <si>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</si>
  <si>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</si>
  <si>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</si>
  <si>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</si>
  <si>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</si>
  <si>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</si>
  <si>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</si>
  <si>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</si>
  <si>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</si>
  <si>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</si>
  <si>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</si>
  <si>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</si>
  <si>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</si>
  <si>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</si>
  <si>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</si>
  <si>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</si>
  <si>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</si>
  <si>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</si>
  <si>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</si>
  <si>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</si>
  <si>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</si>
  <si>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</si>
  <si>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</si>
  <si>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</si>
  <si>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</si>
  <si>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</si>
  <si>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</si>
  <si>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</si>
  <si>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</si>
  <si>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</si>
  <si>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</si>
  <si>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</si>
  <si>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</si>
  <si>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</si>
  <si>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</si>
  <si>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</si>
  <si>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</si>
  <si>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</si>
  <si>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</si>
  <si>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</si>
  <si>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</si>
  <si>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</si>
  <si>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</si>
  <si>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</si>
  <si>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</si>
  <si>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</si>
  <si>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</si>
  <si>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</si>
  <si>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</si>
  <si>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</si>
  <si>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</si>
  <si>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</si>
  <si>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</si>
  <si>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</si>
  <si>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</si>
  <si>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</si>
  <si>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</si>
  <si>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</si>
  <si>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</si>
  <si>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</si>
  <si>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</si>
  <si>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</si>
  <si>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</si>
  <si>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</si>
  <si>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</si>
  <si>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</si>
  <si>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</si>
  <si>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</si>
  <si>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</si>
  <si>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</si>
  <si>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</si>
  <si>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</si>
  <si>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</si>
  <si>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</si>
  <si>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</si>
  <si>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</si>
  <si>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</si>
  <si>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</si>
  <si>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</si>
  <si>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</si>
  <si>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</si>
  <si>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</si>
  <si>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</si>
  <si>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</si>
  <si>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</si>
  <si>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</si>
  <si>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</si>
  <si>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</si>
  <si>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</si>
  <si>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</si>
  <si>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</si>
  <si>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</si>
  <si>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</si>
  <si>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</si>
  <si>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</si>
  <si>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</si>
  <si>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</si>
  <si>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</si>
  <si>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</si>
  <si>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</si>
  <si>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</si>
  <si>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</si>
  <si>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</si>
  <si>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</si>
  <si>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</si>
  <si>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</si>
  <si>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</si>
  <si>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</si>
  <si>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</si>
  <si>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</si>
  <si>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</si>
  <si>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</si>
  <si>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</si>
  <si>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</si>
  <si>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</si>
  <si>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</si>
  <si>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</si>
  <si>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</si>
  <si>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</si>
  <si>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</si>
  <si>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</si>
  <si>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</si>
  <si>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</si>
  <si>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</si>
  <si>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</si>
  <si>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</si>
  <si>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</si>
  <si>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</si>
  <si>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</si>
  <si>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</si>
  <si>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</si>
  <si>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</si>
  <si>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</si>
  <si>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</si>
  <si>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</si>
  <si>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</si>
  <si>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</si>
  <si>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</si>
  <si>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</si>
  <si>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</si>
  <si>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</si>
  <si>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</si>
  <si>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</si>
  <si>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</si>
  <si>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</si>
  <si>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</si>
  <si>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</si>
  <si>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</si>
  <si>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</si>
  <si>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</si>
  <si>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</si>
  <si>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</si>
  <si>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</si>
  <si>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</si>
  <si>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</si>
  <si>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</si>
  <si>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</si>
  <si>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</si>
  <si>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</si>
  <si>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</si>
  <si>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</si>
  <si>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</si>
  <si>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</si>
  <si>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</si>
  <si>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</si>
  <si>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</si>
  <si>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</si>
  <si>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</si>
  <si>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</si>
  <si>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</si>
  <si>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</si>
  <si>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</si>
  <si>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</si>
  <si>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</si>
  <si>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</si>
  <si>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</si>
  <si>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</si>
  <si>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</si>
  <si>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</si>
  <si>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</si>
  <si>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</si>
  <si>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</si>
  <si>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</si>
  <si>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</si>
  <si>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</si>
  <si>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</si>
  <si>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</si>
  <si>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</si>
  <si>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</si>
  <si>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</si>
  <si>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</si>
  <si>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</si>
  <si>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</si>
  <si>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</si>
  <si>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</si>
  <si>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</si>
  <si>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</si>
  <si>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</si>
  <si>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</si>
  <si>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</si>
  <si>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</si>
  <si>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</si>
  <si>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</si>
  <si>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</si>
  <si>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</si>
  <si>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</si>
  <si>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</si>
  <si>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</si>
  <si>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</si>
  <si>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</si>
  <si>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</si>
  <si>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</si>
  <si>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</si>
  <si>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</si>
  <si>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</si>
  <si>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</si>
  <si>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</si>
  <si>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</si>
  <si>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</si>
  <si>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</si>
  <si>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</si>
  <si>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</si>
  <si>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</si>
  <si>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</si>
  <si>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</si>
  <si>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</si>
  <si>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</si>
  <si>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</si>
  <si>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</si>
  <si>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</si>
  <si>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</si>
  <si>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</si>
  <si>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</si>
  <si>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</si>
  <si>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</si>
  <si>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</si>
  <si>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</si>
  <si>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</si>
  <si>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</si>
  <si>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</si>
  <si>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</si>
  <si>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</si>
  <si>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</si>
  <si>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</si>
  <si>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</si>
  <si>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</si>
  <si>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</si>
  <si>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</si>
  <si>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</si>
  <si>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</si>
  <si>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</si>
  <si>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</si>
  <si>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</si>
  <si>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</si>
  <si>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</si>
  <si>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</si>
  <si>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</si>
  <si>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</si>
  <si>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</si>
  <si>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</si>
  <si>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</si>
  <si>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</si>
  <si>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</si>
  <si>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</si>
  <si>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</si>
  <si>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</si>
  <si>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</si>
  <si>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</si>
  <si>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</si>
  <si>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</si>
  <si>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</si>
  <si>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</si>
  <si>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</si>
  <si>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</si>
  <si>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</si>
  <si>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</si>
  <si>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</si>
  <si>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</si>
  <si>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</si>
  <si>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</si>
  <si>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</si>
  <si>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</si>
  <si>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</si>
  <si>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</si>
  <si>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</si>
  <si>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</si>
  <si>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</si>
  <si>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</si>
  <si>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</si>
  <si>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</si>
  <si>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</si>
  <si>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</si>
  <si>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</si>
  <si>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</si>
  <si>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</si>
  <si>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</si>
  <si>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</si>
  <si>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</si>
  <si>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</si>
  <si>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</si>
  <si>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</si>
  <si>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</si>
  <si>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</si>
  <si>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</si>
  <si>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</si>
  <si>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</si>
  <si>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</si>
  <si>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</si>
  <si>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</si>
  <si>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</si>
  <si>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</si>
  <si>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</si>
  <si>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</si>
  <si>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</si>
  <si>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</si>
  <si>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</si>
  <si>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</si>
  <si>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</si>
  <si>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</si>
  <si>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</si>
  <si>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</si>
  <si>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</si>
  <si>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</si>
  <si>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</si>
  <si>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</si>
  <si>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</si>
  <si>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</si>
  <si>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</si>
  <si>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</si>
  <si>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</si>
  <si>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</si>
  <si>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</si>
  <si>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</si>
  <si>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</si>
  <si>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</si>
  <si>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</si>
  <si>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</si>
  <si>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</si>
  <si>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</si>
  <si>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</si>
  <si>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</si>
  <si>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</si>
  <si>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</si>
  <si>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</si>
  <si>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</si>
  <si>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</si>
  <si>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</si>
  <si>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</si>
  <si>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</si>
  <si>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</si>
  <si>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</si>
  <si>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</si>
  <si>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</si>
  <si>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</si>
  <si>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</si>
  <si>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</si>
  <si>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</si>
  <si>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</si>
  <si>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</si>
  <si>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</si>
  <si>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</si>
  <si>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</si>
  <si>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</si>
  <si>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</si>
  <si>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</si>
  <si>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</si>
  <si>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</si>
  <si>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</si>
  <si>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</si>
  <si>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</si>
  <si>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</si>
  <si>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</si>
  <si>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</si>
  <si>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</si>
  <si>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</si>
  <si>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</si>
  <si>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</si>
  <si>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</si>
  <si>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</si>
  <si>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</si>
  <si>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</si>
  <si>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</si>
  <si>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</si>
  <si>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</si>
  <si>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</si>
  <si>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</si>
  <si>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</si>
  <si>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</si>
  <si>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</si>
  <si>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</si>
  <si>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</si>
  <si>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</si>
  <si>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</si>
  <si>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</si>
  <si>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</si>
  <si>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</si>
  <si>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</si>
  <si>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</si>
  <si>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</si>
  <si>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</si>
  <si>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</si>
  <si>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</si>
  <si>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</si>
  <si>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</si>
  <si>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</si>
  <si>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</si>
  <si>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</si>
  <si>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</si>
  <si>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</si>
  <si>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</si>
  <si>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</si>
  <si>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</si>
  <si>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</si>
  <si>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</si>
  <si>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</si>
  <si>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</si>
  <si>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</si>
  <si>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</si>
  <si>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</si>
  <si>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</si>
  <si>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</si>
  <si>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</si>
  <si>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</si>
  <si>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</si>
  <si>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</si>
  <si>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</si>
  <si>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</si>
  <si>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</si>
  <si>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</si>
  <si>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</si>
  <si>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</si>
  <si>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</si>
  <si>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</si>
  <si>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</si>
  <si>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</si>
  <si>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</si>
  <si>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</si>
  <si>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</si>
  <si>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</si>
  <si>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</si>
  <si>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</si>
  <si>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</si>
  <si>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</si>
  <si>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</si>
  <si>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</si>
  <si>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</si>
  <si>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</si>
  <si>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</si>
  <si>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</si>
  <si>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</si>
  <si>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</si>
  <si>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</si>
  <si>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</si>
  <si>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</si>
  <si>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</si>
  <si>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</si>
  <si>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</si>
  <si>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</si>
  <si>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</si>
  <si>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</si>
  <si>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</si>
  <si>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</si>
  <si>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</si>
  <si>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</si>
  <si>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</si>
  <si>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</si>
  <si>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</si>
  <si>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</si>
  <si>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</si>
  <si>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</si>
  <si>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</si>
  <si>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</si>
  <si>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</si>
  <si>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</si>
  <si>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</si>
  <si>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</si>
  <si>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</si>
  <si>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</si>
  <si>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</si>
  <si>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</si>
  <si>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</si>
  <si>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</si>
  <si>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</si>
  <si>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</si>
  <si>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</si>
  <si>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</si>
  <si>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</si>
  <si>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</si>
  <si>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</si>
  <si>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</si>
  <si>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</si>
  <si>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</si>
  <si>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</si>
  <si>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</si>
  <si>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</si>
  <si>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</si>
  <si>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</si>
  <si>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</si>
  <si>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</si>
  <si>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</si>
  <si>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</si>
  <si>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</si>
  <si>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</si>
  <si>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</si>
  <si>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</si>
  <si>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</si>
  <si>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</si>
  <si>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</si>
  <si>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</si>
  <si>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</si>
  <si>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</si>
  <si>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</si>
  <si>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</si>
  <si>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</si>
  <si>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</si>
  <si>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</si>
  <si>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</si>
  <si>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</si>
  <si>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</si>
  <si>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</si>
  <si>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</si>
  <si>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</si>
  <si>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</si>
  <si>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</si>
  <si>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</si>
  <si>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</si>
  <si>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</si>
  <si>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</si>
  <si>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</si>
  <si>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</si>
  <si>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</si>
  <si>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</si>
  <si>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</si>
  <si>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</si>
  <si>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</si>
  <si>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</si>
  <si>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</si>
  <si>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</si>
  <si>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</si>
  <si>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</si>
  <si>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</si>
  <si>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</si>
  <si>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</si>
  <si>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</si>
  <si>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</si>
  <si>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</si>
  <si>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</si>
  <si>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</si>
  <si>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</si>
  <si>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</si>
  <si>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</si>
  <si>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</si>
  <si>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</si>
  <si>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</si>
  <si>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</si>
  <si>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</si>
  <si>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</si>
  <si>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</si>
  <si>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</si>
  <si>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</si>
  <si>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</si>
  <si>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</si>
  <si>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</si>
  <si>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</si>
  <si>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</si>
  <si>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</si>
  <si>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</si>
  <si>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</si>
  <si>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</si>
  <si>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</si>
  <si>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</si>
  <si>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</si>
  <si>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</si>
  <si>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</si>
  <si>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</si>
  <si>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</si>
  <si>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</si>
  <si>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</si>
  <si>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</si>
  <si>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</si>
  <si>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</si>
  <si>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</si>
  <si>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</si>
  <si>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</si>
  <si>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</si>
  <si>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</si>
  <si>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</si>
  <si>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</si>
  <si>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</si>
  <si>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</si>
  <si>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</si>
  <si>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</si>
  <si>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</si>
  <si>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</si>
  <si>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</si>
  <si>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</si>
  <si>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</si>
  <si>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</si>
  <si>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</si>
  <si>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</si>
  <si>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</si>
  <si>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</si>
  <si>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</si>
  <si>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</si>
  <si>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</si>
  <si>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</si>
  <si>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</si>
  <si>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</si>
  <si>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</si>
  <si>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</si>
  <si>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</si>
  <si>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</si>
  <si>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</si>
  <si>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</si>
  <si>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</si>
  <si>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</si>
  <si>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</si>
  <si>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</si>
  <si>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</si>
  <si>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</si>
  <si>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</si>
  <si>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</si>
  <si>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</si>
  <si>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</si>
  <si>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</si>
  <si>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</si>
  <si>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</si>
  <si>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</si>
  <si>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</si>
  <si>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</si>
  <si>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</si>
  <si>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</si>
  <si>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</si>
  <si>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</si>
  <si>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</si>
  <si>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</si>
  <si>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</si>
  <si>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</si>
  <si>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</si>
  <si>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</si>
  <si>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</si>
  <si>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</si>
  <si>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</si>
  <si>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</si>
  <si>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</si>
  <si>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</si>
  <si>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</si>
  <si>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</si>
  <si>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</si>
  <si>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</si>
  <si>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</si>
  <si>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</si>
  <si>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</si>
  <si>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</si>
  <si>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</si>
  <si>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</si>
  <si>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</si>
  <si>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</si>
  <si>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</si>
  <si>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</si>
  <si>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</si>
  <si>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</si>
  <si>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</si>
  <si>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</si>
  <si>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</si>
  <si>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</si>
  <si>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</si>
  <si>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</si>
  <si>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</si>
  <si>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</si>
  <si>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</si>
  <si>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</si>
  <si>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</si>
  <si>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</si>
  <si>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</si>
  <si>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</si>
  <si>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</si>
  <si>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</si>
  <si>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</si>
  <si>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</si>
  <si>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</si>
  <si>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</si>
  <si>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</si>
  <si>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</si>
  <si>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</si>
  <si>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</si>
  <si>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</si>
  <si>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</si>
  <si>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</si>
  <si>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</si>
  <si>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</si>
  <si>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</si>
  <si>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</si>
  <si>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</si>
  <si>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</si>
  <si>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</si>
  <si>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</si>
  <si>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</si>
  <si>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</si>
  <si>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</si>
  <si>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</si>
  <si>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</si>
  <si>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</si>
  <si>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</si>
  <si>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</si>
  <si>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</si>
  <si>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</si>
  <si>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</si>
  <si>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</si>
  <si>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</si>
  <si>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</si>
  <si>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</si>
  <si>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</si>
  <si>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</si>
  <si>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</si>
  <si>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</si>
  <si>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</si>
  <si>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</si>
  <si>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</si>
  <si>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</si>
  <si>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</si>
  <si>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</si>
  <si>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</si>
  <si>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</si>
  <si>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</si>
  <si>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</si>
  <si>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</si>
  <si>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</si>
  <si>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</si>
  <si>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</si>
  <si>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</si>
  <si>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</si>
  <si>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</si>
  <si>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</si>
  <si>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</si>
  <si>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</si>
  <si>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</si>
  <si>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</si>
  <si>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</si>
  <si>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</si>
  <si>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</si>
  <si>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</si>
  <si>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</si>
  <si>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</si>
  <si>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</si>
  <si>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</si>
  <si>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</si>
  <si>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</si>
  <si>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</si>
  <si>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</si>
  <si>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</si>
  <si>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</si>
  <si>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</si>
  <si>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</si>
  <si>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</si>
  <si>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</si>
  <si>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</si>
  <si>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</si>
  <si>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</si>
  <si>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</si>
  <si>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</si>
  <si>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</si>
  <si>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</si>
  <si>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</si>
  <si>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</si>
  <si>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</si>
  <si>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</si>
  <si>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</si>
  <si>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</si>
  <si>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</si>
  <si>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</si>
  <si>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</si>
  <si>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</si>
  <si>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</si>
  <si>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</si>
  <si>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</si>
  <si>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</si>
  <si>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</si>
  <si>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</si>
  <si>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</si>
  <si>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</si>
  <si>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</si>
  <si>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</si>
  <si>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</si>
  <si>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</si>
  <si>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</si>
  <si>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</si>
  <si>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</si>
  <si>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</si>
  <si>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</si>
  <si>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</si>
  <si>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</si>
  <si>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</si>
  <si>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</si>
  <si>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</si>
  <si>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</si>
  <si>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</si>
  <si>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</si>
  <si>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</si>
  <si>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</si>
  <si>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</si>
  <si>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</si>
  <si>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</si>
  <si>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</si>
  <si>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</si>
  <si>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</si>
  <si>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</si>
  <si>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</si>
  <si>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</si>
  <si>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</si>
  <si>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</si>
  <si>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</si>
  <si>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</si>
  <si>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</si>
  <si>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</si>
  <si>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</si>
  <si>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</si>
  <si>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</si>
  <si>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</si>
  <si>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</si>
  <si>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</si>
  <si>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</si>
  <si>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</si>
  <si>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</si>
  <si>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</si>
  <si>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</si>
  <si>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</si>
  <si>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</si>
  <si>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</si>
  <si>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</si>
  <si>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</si>
  <si>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</si>
  <si>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</si>
  <si>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</si>
  <si>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</si>
  <si>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</si>
  <si>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</si>
  <si>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</si>
  <si>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</si>
  <si>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</si>
  <si>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</si>
  <si>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</si>
  <si>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</si>
  <si>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</si>
  <si>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</si>
  <si>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</si>
  <si>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</si>
  <si>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</si>
  <si>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</si>
  <si>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</si>
  <si>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</si>
  <si>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</si>
  <si>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</si>
  <si>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</si>
  <si>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</si>
  <si>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</si>
  <si>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</si>
  <si>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</si>
  <si>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</si>
  <si>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</si>
  <si>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</si>
  <si>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</si>
  <si>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</si>
  <si>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</si>
  <si>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</si>
  <si>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</si>
  <si>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</si>
  <si>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</si>
  <si>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</si>
  <si>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</si>
  <si>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</si>
  <si>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</si>
  <si>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</si>
  <si>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</si>
  <si>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</si>
  <si>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</si>
  <si>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</si>
  <si>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</si>
  <si>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</si>
  <si>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</si>
  <si>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</si>
  <si>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</si>
  <si>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</si>
  <si>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</si>
  <si>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</si>
  <si>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</si>
  <si>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</si>
  <si>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</si>
  <si>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</si>
  <si>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</si>
  <si>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</si>
  <si>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</si>
  <si>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</si>
  <si>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</si>
  <si>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</si>
  <si>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</si>
  <si>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</si>
  <si>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</si>
  <si>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</si>
  <si>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</si>
  <si>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</si>
  <si>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</si>
  <si>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</si>
  <si>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</si>
  <si>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</si>
  <si>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</si>
  <si>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</si>
  <si>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</si>
  <si>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</si>
  <si>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</si>
  <si>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</si>
  <si>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</si>
  <si>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</si>
  <si>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</si>
  <si>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</si>
  <si>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</si>
  <si>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</si>
  <si>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</si>
  <si>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</si>
  <si>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</si>
  <si>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</si>
  <si>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</si>
  <si>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</si>
  <si>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</si>
  <si>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</si>
  <si>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</si>
  <si>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</si>
  <si>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</si>
  <si>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</si>
  <si>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</si>
  <si>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</si>
  <si>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</si>
  <si>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</si>
  <si>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</si>
  <si>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</si>
  <si>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</si>
  <si>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</si>
  <si>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</si>
  <si>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</si>
  <si>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</si>
  <si>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</si>
  <si>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</si>
  <si>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</si>
  <si>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</si>
  <si>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</si>
  <si>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</si>
  <si>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</si>
  <si>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</si>
  <si>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</si>
  <si>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</si>
  <si>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</si>
  <si>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</si>
  <si>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</si>
  <si>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</si>
  <si>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</si>
  <si>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</si>
  <si>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</si>
  <si>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</si>
  <si>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</si>
  <si>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</si>
  <si>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</si>
  <si>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</si>
  <si>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</si>
  <si>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</si>
  <si>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</si>
  <si>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</si>
  <si>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</si>
  <si>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</si>
  <si>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</si>
  <si>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</si>
  <si>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</si>
  <si>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</si>
  <si>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</si>
  <si>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</si>
  <si>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</si>
  <si>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</si>
  <si>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</si>
  <si>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</si>
  <si>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</si>
  <si>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</si>
  <si>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</si>
  <si>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</si>
  <si>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</si>
  <si>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</si>
  <si>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</si>
  <si>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</si>
  <si>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</si>
  <si>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</si>
  <si>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</si>
  <si>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</si>
  <si>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</si>
  <si>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</si>
  <si>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</si>
  <si>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</si>
  <si>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</si>
  <si>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</si>
  <si>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</si>
  <si>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</si>
  <si>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</si>
  <si>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</si>
  <si>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</si>
  <si>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</si>
  <si>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</si>
  <si>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</si>
  <si>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</si>
  <si>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</si>
  <si>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</si>
  <si>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</si>
  <si>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</si>
  <si>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</si>
  <si>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</si>
  <si>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</si>
  <si>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</si>
  <si>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</si>
  <si>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</si>
  <si>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</si>
  <si>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</si>
  <si>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</si>
  <si>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</si>
  <si>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</si>
  <si>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</si>
  <si>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</si>
  <si>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</si>
  <si>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</si>
  <si>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</si>
  <si>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</si>
  <si>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</si>
  <si>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</si>
  <si>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</si>
  <si>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</si>
  <si>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</si>
  <si>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</si>
  <si>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</si>
  <si>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</si>
  <si>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</si>
  <si>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</si>
  <si>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</si>
  <si>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</si>
  <si>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</si>
  <si>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</si>
  <si>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</si>
  <si>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</si>
  <si>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</si>
  <si>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</si>
  <si>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</si>
  <si>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</si>
  <si>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</si>
  <si>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</si>
  <si>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</si>
  <si>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</si>
  <si>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</si>
  <si>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</si>
  <si>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</si>
  <si>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</si>
  <si>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</si>
  <si>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</si>
  <si>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</si>
  <si>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</si>
  <si>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</si>
  <si>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</si>
  <si>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</si>
  <si>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</si>
  <si>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</si>
  <si>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</si>
  <si>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</si>
  <si>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</si>
  <si>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</si>
  <si>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</si>
  <si>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</si>
  <si>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</si>
  <si>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</si>
  <si>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</si>
  <si>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</si>
  <si>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</si>
  <si>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</si>
  <si>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</si>
  <si>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</si>
  <si>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</si>
  <si>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</si>
  <si>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</si>
  <si>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</si>
  <si>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</si>
  <si>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</si>
  <si>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</si>
  <si>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</si>
  <si>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</si>
  <si>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</si>
  <si>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</si>
  <si>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</si>
  <si>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</si>
  <si>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</si>
  <si>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</si>
  <si>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</si>
  <si>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</si>
  <si>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</si>
  <si>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</si>
  <si>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</si>
  <si>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</si>
  <si>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</si>
  <si>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</si>
  <si>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</si>
  <si>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</si>
  <si>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</si>
  <si>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</si>
  <si>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</si>
  <si>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</si>
  <si>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</si>
  <si>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</si>
  <si>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</si>
  <si>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</si>
  <si>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</si>
  <si>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</si>
  <si>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</si>
  <si>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</si>
  <si>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</si>
  <si>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</si>
  <si>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</si>
  <si>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</si>
  <si>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</si>
  <si>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</si>
  <si>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</si>
  <si>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</si>
  <si>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</si>
  <si>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</si>
  <si>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</si>
  <si>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</si>
  <si>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</si>
  <si>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</si>
  <si>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</si>
  <si>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</si>
  <si>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</si>
  <si>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</si>
  <si>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</si>
  <si>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</si>
  <si>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</si>
  <si>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</si>
  <si>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</si>
  <si>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</si>
  <si>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</si>
  <si>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</si>
  <si>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</si>
  <si>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</si>
  <si>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</si>
  <si>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</si>
  <si>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</si>
  <si>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</si>
  <si>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</si>
  <si>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</si>
  <si>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</si>
  <si>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</si>
  <si>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</si>
  <si>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</si>
  <si>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</si>
  <si>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</si>
  <si>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</si>
  <si>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</si>
  <si>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</si>
  <si>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</si>
  <si>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</si>
  <si>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</si>
  <si>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</si>
  <si>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</si>
  <si>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</si>
  <si>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</si>
  <si>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</si>
  <si>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</si>
  <si>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</si>
  <si>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</si>
  <si>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</si>
  <si>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</si>
  <si>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</si>
  <si>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</si>
  <si>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</si>
  <si>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</si>
  <si>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</si>
  <si>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</si>
  <si>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</si>
  <si>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</si>
  <si>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</si>
  <si>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</si>
  <si>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</si>
  <si>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</si>
  <si>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</si>
  <si>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</si>
  <si>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</si>
  <si>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</si>
  <si>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</si>
  <si>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</si>
  <si>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</si>
  <si>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</si>
  <si>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</si>
  <si>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</si>
  <si>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</si>
  <si>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</si>
  <si>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</si>
  <si>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</si>
  <si>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</si>
  <si>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</si>
  <si>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</si>
  <si>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</si>
  <si>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</si>
  <si>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</si>
  <si>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</si>
  <si>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</si>
  <si>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</si>
  <si>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</si>
  <si>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</si>
  <si>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</si>
  <si>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</si>
  <si>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</si>
  <si>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</si>
  <si>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</si>
  <si>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</si>
  <si>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</si>
  <si>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</si>
  <si>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</si>
  <si>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</si>
  <si>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</si>
  <si>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</si>
  <si>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</si>
  <si>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</si>
  <si>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</si>
  <si>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</si>
  <si>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</si>
  <si>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</si>
  <si>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</si>
  <si>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</si>
  <si>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</si>
  <si>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</si>
  <si>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</si>
  <si>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</si>
  <si>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</si>
  <si>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</si>
  <si>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</si>
  <si>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</si>
  <si>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</si>
  <si>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</si>
  <si>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</si>
  <si>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</si>
  <si>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</si>
  <si>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</si>
  <si>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</si>
  <si>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</si>
  <si>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</si>
  <si>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</si>
  <si>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</si>
  <si>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</si>
  <si>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</si>
  <si>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</si>
  <si>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</si>
  <si>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</si>
  <si>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</si>
  <si>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</si>
  <si>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</si>
  <si>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</si>
  <si>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</si>
  <si>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</si>
  <si>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</si>
  <si>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</si>
  <si>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</si>
  <si>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</si>
  <si>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</si>
  <si>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</si>
  <si>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</si>
  <si>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</si>
  <si>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</si>
  <si>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</si>
  <si>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</si>
  <si>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</si>
  <si>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</si>
  <si>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</si>
  <si>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</si>
  <si>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</si>
  <si>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</si>
  <si>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</si>
  <si>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</si>
  <si>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</si>
  <si>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</si>
  <si>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</si>
  <si>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</si>
  <si>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</si>
  <si>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</si>
  <si>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</si>
  <si>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</si>
  <si>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</si>
  <si>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</si>
  <si>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</si>
  <si>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</si>
  <si>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</si>
  <si>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</si>
  <si>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</si>
  <si>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</si>
  <si>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</si>
  <si>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</si>
  <si>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</si>
  <si>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</si>
  <si>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</si>
  <si>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</si>
  <si>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</si>
  <si>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</si>
  <si>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</si>
  <si>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</si>
  <si>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</si>
  <si>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</si>
  <si>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</si>
  <si>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</si>
  <si>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</si>
  <si>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</si>
  <si>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</si>
  <si>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</si>
  <si>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</si>
  <si>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</si>
  <si>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</si>
  <si>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</si>
  <si>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</si>
  <si>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</si>
  <si>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</si>
  <si>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</si>
  <si>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</si>
  <si>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</si>
  <si>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</si>
  <si>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</si>
  <si>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</si>
  <si>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</si>
  <si>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</si>
  <si>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</si>
  <si>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</si>
  <si>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</si>
  <si>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</si>
  <si>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</si>
  <si>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</si>
  <si>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</si>
  <si>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</si>
  <si>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</si>
  <si>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</si>
  <si>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</si>
  <si>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</si>
  <si>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</si>
  <si>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</si>
  <si>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</si>
  <si>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</si>
  <si>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</si>
  <si>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</si>
  <si>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</si>
  <si>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</si>
  <si>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</si>
  <si>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</si>
  <si>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</si>
  <si>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</si>
  <si>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</si>
  <si>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</si>
  <si>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</si>
  <si>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</si>
  <si>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</si>
  <si>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</si>
  <si>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</si>
  <si>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</si>
  <si>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</si>
  <si>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</si>
  <si>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</si>
  <si>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</si>
  <si>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</si>
  <si>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</si>
  <si>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</si>
  <si>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</si>
  <si>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</si>
  <si>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</si>
  <si>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</si>
  <si>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</si>
  <si>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</si>
  <si>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</si>
  <si>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</si>
  <si>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</si>
  <si>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</si>
  <si>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</si>
  <si>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</si>
  <si>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</si>
  <si>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</si>
  <si>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</si>
  <si>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</si>
  <si>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</si>
  <si>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</si>
  <si>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</si>
  <si>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</si>
  <si>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</si>
  <si>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</si>
  <si>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</si>
  <si>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</si>
  <si>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</si>
  <si>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</si>
  <si>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</si>
  <si>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</si>
  <si>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</si>
  <si>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</si>
  <si>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</si>
  <si>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</si>
  <si>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</si>
  <si>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</si>
  <si>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</si>
  <si>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</si>
  <si>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</si>
  <si>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</si>
  <si>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</si>
  <si>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</si>
  <si>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</si>
  <si>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</si>
  <si>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</si>
  <si>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</si>
  <si>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</si>
  <si>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</si>
  <si>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</si>
  <si>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</si>
  <si>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</si>
  <si>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</si>
  <si>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</si>
  <si>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</si>
  <si>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</si>
  <si>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</si>
  <si>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</si>
  <si>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</si>
  <si>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</si>
  <si>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</si>
  <si>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</si>
  <si>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</si>
  <si>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</si>
  <si>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</si>
  <si>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</si>
  <si>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</si>
  <si>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</si>
  <si>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</si>
  <si>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</si>
  <si>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</si>
  <si>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</si>
  <si>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</si>
  <si>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</si>
  <si>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</si>
  <si>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</si>
  <si>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</si>
  <si>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</si>
  <si>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</si>
  <si>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</si>
  <si>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</si>
  <si>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</si>
  <si>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</si>
  <si>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</si>
  <si>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</si>
  <si>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</si>
  <si>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</si>
  <si>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</si>
  <si>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</si>
  <si>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</si>
  <si>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</si>
  <si>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</si>
  <si>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</si>
  <si>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</si>
  <si>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</si>
  <si>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</si>
  <si>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</si>
  <si>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</si>
  <si>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</si>
  <si>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</si>
  <si>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</si>
  <si>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</si>
  <si>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</si>
  <si>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</si>
  <si>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</si>
  <si>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</si>
  <si>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</si>
  <si>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</si>
  <si>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</si>
  <si>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</si>
  <si>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</si>
  <si>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</si>
  <si>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</si>
  <si>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</si>
  <si>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</si>
  <si>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</si>
  <si>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</si>
  <si>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</si>
  <si>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</si>
  <si>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</si>
  <si>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</si>
  <si>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</si>
  <si>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</si>
  <si>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</si>
  <si>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</si>
  <si>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</si>
  <si>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</si>
  <si>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</si>
  <si>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</si>
  <si>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</si>
  <si>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</si>
  <si>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</si>
  <si>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</si>
  <si>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</si>
  <si>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</si>
  <si>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</si>
  <si>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</si>
  <si>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</si>
  <si>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</si>
  <si>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</si>
  <si>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</si>
  <si>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</si>
  <si>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</si>
  <si>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</si>
  <si>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</si>
  <si>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</si>
  <si>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</si>
  <si>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</si>
  <si>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</si>
  <si>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</si>
  <si>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</si>
  <si>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</si>
  <si>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</si>
  <si>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</si>
  <si>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</si>
  <si>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</si>
  <si>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</si>
  <si>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</si>
  <si>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</si>
  <si>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</si>
  <si>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</si>
  <si>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</si>
  <si>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</si>
  <si>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</si>
  <si>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</si>
  <si>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</si>
  <si>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</si>
  <si>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</si>
  <si>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</si>
  <si>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</si>
  <si>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</si>
  <si>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</si>
  <si>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</si>
  <si>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</si>
  <si>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</si>
  <si>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</si>
  <si>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</si>
  <si>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</si>
  <si>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</si>
  <si>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</si>
  <si>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</si>
  <si>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</si>
  <si>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</si>
  <si>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</si>
  <si>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</si>
  <si>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</si>
  <si>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</si>
  <si>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</si>
  <si>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</si>
  <si>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</si>
  <si>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</si>
  <si>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</si>
  <si>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</si>
  <si>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</si>
  <si>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</si>
  <si>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</si>
  <si>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</si>
  <si>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</si>
  <si>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</si>
  <si>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</si>
  <si>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</si>
  <si>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</si>
  <si>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</si>
  <si>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</si>
  <si>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</si>
  <si>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</si>
  <si>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</si>
  <si>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</si>
  <si>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</si>
  <si>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</si>
  <si>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</si>
  <si>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</si>
  <si>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</si>
  <si>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</si>
  <si>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</si>
  <si>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</si>
  <si>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</si>
  <si>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</si>
  <si>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</si>
  <si>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</si>
  <si>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</si>
  <si>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</si>
  <si>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</si>
  <si>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</si>
  <si>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</si>
  <si>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</si>
  <si>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</si>
  <si>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</si>
  <si>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</si>
  <si>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</si>
  <si>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</si>
  <si>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</si>
  <si>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</si>
  <si>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</si>
  <si>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</si>
  <si>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</si>
  <si>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</si>
  <si>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</si>
  <si>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</si>
  <si>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</si>
  <si>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</si>
  <si>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</si>
  <si>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</si>
  <si>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</si>
  <si>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</si>
  <si>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</si>
  <si>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</si>
  <si>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</si>
  <si>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</si>
  <si>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</si>
  <si>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</si>
  <si>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</si>
  <si>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</si>
  <si>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</si>
  <si>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</si>
  <si>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</si>
  <si>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</si>
  <si>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</si>
  <si>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</si>
  <si>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</si>
  <si>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</si>
  <si>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</si>
  <si>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</si>
  <si>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</si>
  <si>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</si>
  <si>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</si>
  <si>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</si>
  <si>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</si>
  <si>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</si>
  <si>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</si>
  <si>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</si>
  <si>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</si>
  <si>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</si>
  <si>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</si>
  <si>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</si>
  <si>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</si>
  <si>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</si>
  <si>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</si>
  <si>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</si>
  <si>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</si>
  <si>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</si>
  <si>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</si>
  <si>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</si>
  <si>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</si>
  <si>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</si>
  <si>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</si>
  <si>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</si>
  <si>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</si>
  <si>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</si>
  <si>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</si>
  <si>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</si>
  <si>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</si>
  <si>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</si>
  <si>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</si>
  <si>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</si>
  <si>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</si>
  <si>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</si>
  <si>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</si>
  <si>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</si>
  <si>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</si>
  <si>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</si>
  <si>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</si>
  <si>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</si>
  <si>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</si>
  <si>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</si>
  <si>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</si>
  <si>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</si>
  <si>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</si>
  <si>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</si>
  <si>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</si>
  <si>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</si>
  <si>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</si>
  <si>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</si>
  <si>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</si>
  <si>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</si>
  <si>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</si>
  <si>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</si>
  <si>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</si>
  <si>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</si>
  <si>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</si>
  <si>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</si>
  <si>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</si>
  <si>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</si>
  <si>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</si>
  <si>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</si>
  <si>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</si>
  <si>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</si>
  <si>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</si>
  <si>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</si>
  <si>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</si>
  <si>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</si>
  <si>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</si>
  <si>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</si>
  <si>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</si>
  <si>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</si>
  <si>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</si>
  <si>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</si>
  <si>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</si>
  <si>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</si>
  <si>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</si>
  <si>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</si>
  <si>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</si>
  <si>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</si>
  <si>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</si>
  <si>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</si>
  <si>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</si>
  <si>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</si>
  <si>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</si>
  <si>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</si>
  <si>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</si>
  <si>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</si>
  <si>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</si>
  <si>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</si>
  <si>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</si>
  <si>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</si>
  <si>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</si>
  <si>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</si>
  <si>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</si>
  <si>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</si>
  <si>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</si>
  <si>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</si>
  <si>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</si>
  <si>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</si>
  <si>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</si>
  <si>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</si>
  <si>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</si>
  <si>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</si>
  <si>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</si>
  <si>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</si>
  <si>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</si>
  <si>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</si>
  <si>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</si>
  <si>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</si>
  <si>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</si>
  <si>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</si>
  <si>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</si>
  <si>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</si>
  <si>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</si>
  <si>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</si>
  <si>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</si>
  <si>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</si>
  <si>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</si>
  <si>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</si>
  <si>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</si>
  <si>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</si>
  <si>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</si>
  <si>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</si>
  <si>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</si>
  <si>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</si>
  <si>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</si>
  <si>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</si>
  <si>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</si>
  <si>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</si>
  <si>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</si>
  <si>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</si>
  <si>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</si>
  <si>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</si>
  <si>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</si>
  <si>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</si>
  <si>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</si>
  <si>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</si>
  <si>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</si>
  <si>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</si>
  <si>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</si>
  <si>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</si>
  <si>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</si>
  <si>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</si>
  <si>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</si>
  <si>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</si>
  <si>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</si>
  <si>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</si>
  <si>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</si>
  <si>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</si>
  <si>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</si>
  <si>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</si>
  <si>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</si>
  <si>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</si>
  <si>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</si>
  <si>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</si>
  <si>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</si>
  <si>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</si>
  <si>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</si>
  <si>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</si>
  <si>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</si>
  <si>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</si>
  <si>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</si>
  <si>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</si>
  <si>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</si>
  <si>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</si>
  <si>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</si>
  <si>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</si>
  <si>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</si>
  <si>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</si>
  <si>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</si>
  <si>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</si>
  <si>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</si>
  <si>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</si>
  <si>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</si>
  <si>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</si>
  <si>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</si>
  <si>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</si>
  <si>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</si>
  <si>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</si>
  <si>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</si>
  <si>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</si>
  <si>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</si>
  <si>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</si>
  <si>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</si>
  <si>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</si>
  <si>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</si>
  <si>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</si>
  <si>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</si>
  <si>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</si>
  <si>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</si>
  <si>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</si>
  <si>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</si>
  <si>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</si>
  <si>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</si>
  <si>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</si>
  <si>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</si>
  <si>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</si>
  <si>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</si>
  <si>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</si>
  <si>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</si>
  <si>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</si>
  <si>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</si>
  <si>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</si>
  <si>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</si>
  <si>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</si>
  <si>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</si>
  <si>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</si>
  <si>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</si>
  <si>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</si>
  <si>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</si>
  <si>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</si>
  <si>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</si>
  <si>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</si>
  <si>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</si>
  <si>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</si>
  <si>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</si>
  <si>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</si>
  <si>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</si>
  <si>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</si>
  <si>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</si>
  <si>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</si>
  <si>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</si>
  <si>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</si>
  <si>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</si>
  <si>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</si>
  <si>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</si>
  <si>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</si>
  <si>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</si>
  <si>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</si>
  <si>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</si>
  <si>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</si>
  <si>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</si>
  <si>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</si>
  <si>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</si>
  <si>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</si>
  <si>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</si>
  <si>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</si>
  <si>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</si>
  <si>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</si>
  <si>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</si>
  <si>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</si>
  <si>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</si>
  <si>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</si>
  <si>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</si>
  <si>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</si>
  <si>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</si>
  <si>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</si>
  <si>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</si>
  <si>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</si>
  <si>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</si>
  <si>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</si>
  <si>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</si>
  <si>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</si>
  <si>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</si>
  <si>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</si>
  <si>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</si>
  <si>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</si>
  <si>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</si>
  <si>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</si>
  <si>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</si>
  <si>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</si>
  <si>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</si>
  <si>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</si>
  <si>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</si>
  <si>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</si>
  <si>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</si>
  <si>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</si>
  <si>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</si>
  <si>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</si>
  <si>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</si>
  <si>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</si>
  <si>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</si>
  <si>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</si>
  <si>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</si>
  <si>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</si>
  <si>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</si>
  <si>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</si>
  <si>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</si>
  <si>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</si>
  <si>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</si>
  <si>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</si>
  <si>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</si>
  <si>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</si>
  <si>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</si>
  <si>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</si>
  <si>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</si>
  <si>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</si>
  <si>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</si>
  <si>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</si>
  <si>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</si>
  <si>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</si>
  <si>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</si>
  <si>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</si>
  <si>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</si>
  <si>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</si>
  <si>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</si>
  <si>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</si>
  <si>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</si>
  <si>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</si>
  <si>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</si>
  <si>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</si>
  <si>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</si>
  <si>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</si>
  <si>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</si>
  <si>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</si>
  <si>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</si>
  <si>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</si>
  <si>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</si>
  <si>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</si>
  <si>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</si>
  <si>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</si>
  <si>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</si>
  <si>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</si>
  <si>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</si>
  <si>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</si>
  <si>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</si>
  <si>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</si>
  <si>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</si>
  <si>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</si>
  <si>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</si>
  <si>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</si>
  <si>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</si>
  <si>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</si>
  <si>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</si>
  <si>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</si>
  <si>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</si>
  <si>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</si>
  <si>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</si>
  <si>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</si>
  <si>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</si>
  <si>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</si>
  <si>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</si>
  <si>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</si>
  <si>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</si>
  <si>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</si>
  <si>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</si>
  <si>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</si>
  <si>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</si>
  <si>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</si>
  <si>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</si>
  <si>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</si>
  <si>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</si>
  <si>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</si>
  <si>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</si>
  <si>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</si>
  <si>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</si>
  <si>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</si>
  <si>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</si>
  <si>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</si>
  <si>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</si>
  <si>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</si>
  <si>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</si>
  <si>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</si>
  <si>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</si>
  <si>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</si>
  <si>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</si>
  <si>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</si>
  <si>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</si>
  <si>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</si>
  <si>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</si>
  <si>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</si>
  <si>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</si>
  <si>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</si>
  <si>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</si>
  <si>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</si>
  <si>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</si>
  <si>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</si>
  <si>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</si>
  <si>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</si>
  <si>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</si>
  <si>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</si>
  <si>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</si>
  <si>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</si>
  <si>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</si>
  <si>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</si>
  <si>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</si>
  <si>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</si>
  <si>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</si>
  <si>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</si>
  <si>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</si>
  <si>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</si>
  <si>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</si>
  <si>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</si>
  <si>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</si>
  <si>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</si>
  <si>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</si>
  <si>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</si>
  <si>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</si>
  <si>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</si>
  <si>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</si>
  <si>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</si>
  <si>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</si>
  <si>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</si>
  <si>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</si>
  <si>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</si>
  <si>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</si>
  <si>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</si>
  <si>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</si>
  <si>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</si>
  <si>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</si>
  <si>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</si>
  <si>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</si>
  <si>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</si>
  <si>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</si>
  <si>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</si>
  <si>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</si>
  <si>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</si>
  <si>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</si>
  <si>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</si>
  <si>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</si>
  <si>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</si>
  <si>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</si>
  <si>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</si>
  <si>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</si>
  <si>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</si>
  <si>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</si>
  <si>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</si>
  <si>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</si>
  <si>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</si>
  <si>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</si>
  <si>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</si>
  <si>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</si>
  <si>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</si>
  <si>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</si>
  <si>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</si>
  <si>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</si>
  <si>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</si>
  <si>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</si>
  <si>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</si>
  <si>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</si>
  <si>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</si>
  <si>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</si>
  <si>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</si>
  <si>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</si>
  <si>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</si>
  <si>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</si>
  <si>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</si>
  <si>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</si>
  <si>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</si>
  <si>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</si>
  <si>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</si>
  <si>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</si>
  <si>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</si>
  <si>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</si>
  <si>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</si>
  <si>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</si>
  <si>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</si>
  <si>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</si>
  <si>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</si>
  <si>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</si>
  <si>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</si>
  <si>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</si>
  <si>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</si>
  <si>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</si>
  <si>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</si>
  <si>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</si>
  <si>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</si>
  <si>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</si>
  <si>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</si>
  <si>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</si>
  <si>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</si>
  <si>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</si>
  <si>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</si>
  <si>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</si>
  <si>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</si>
  <si>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</si>
  <si>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</si>
  <si>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</si>
  <si>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</si>
  <si>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</si>
  <si>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</si>
  <si>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</si>
  <si>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</si>
  <si>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</si>
  <si>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</si>
  <si>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</si>
  <si>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</si>
  <si>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</si>
  <si>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</si>
  <si>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</si>
  <si>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</si>
  <si>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</si>
  <si>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</si>
  <si>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</si>
  <si>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</si>
  <si>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</si>
  <si>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</si>
  <si>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</si>
  <si>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</si>
  <si>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</si>
  <si>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</si>
  <si>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</si>
  <si>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</si>
  <si>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</si>
  <si>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</si>
  <si>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</si>
  <si>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</si>
  <si>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</si>
  <si>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</si>
  <si>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</si>
  <si>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</si>
  <si>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</si>
  <si>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</si>
  <si>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</si>
  <si>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</si>
  <si>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</si>
  <si>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</si>
  <si>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</si>
  <si>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</si>
  <si>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</si>
  <si>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</si>
  <si>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</si>
  <si>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</si>
  <si>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</si>
  <si>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</si>
  <si>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</si>
  <si>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</si>
  <si>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</si>
  <si>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</si>
  <si>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</si>
  <si>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</si>
  <si>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</si>
  <si>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</si>
  <si>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</si>
  <si>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</si>
  <si>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</si>
  <si>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</si>
  <si>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</si>
  <si>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</si>
  <si>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</si>
  <si>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</si>
  <si>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</si>
  <si>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</si>
  <si>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</si>
  <si>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</si>
  <si>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</si>
  <si>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</si>
  <si>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</si>
  <si>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</si>
  <si>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</si>
  <si>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</si>
  <si>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</si>
  <si>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</si>
  <si>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</si>
  <si>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</si>
  <si>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</si>
  <si>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</si>
  <si>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</si>
  <si>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</si>
  <si>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</si>
  <si>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</si>
  <si>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</si>
  <si>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</si>
  <si>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</si>
  <si>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</si>
  <si>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</si>
  <si>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</si>
  <si>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</si>
  <si>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</si>
  <si>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</si>
  <si>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</si>
  <si>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</si>
  <si>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</si>
  <si>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</si>
  <si>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</si>
  <si>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</si>
  <si>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</si>
  <si>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</si>
  <si>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</si>
  <si>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</si>
  <si>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</si>
  <si>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</si>
  <si>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</si>
  <si>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</si>
  <si>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</si>
  <si>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</si>
  <si>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</si>
  <si>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</si>
  <si>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</si>
  <si>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</si>
  <si>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</si>
  <si>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</si>
  <si>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</si>
  <si>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</si>
  <si>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</si>
  <si>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</si>
  <si>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</si>
  <si>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</si>
  <si>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</si>
  <si>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</si>
  <si>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</si>
  <si>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</si>
  <si>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</si>
  <si>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</si>
  <si>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</si>
  <si>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</si>
  <si>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</si>
  <si>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</si>
  <si>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</si>
  <si>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</si>
  <si>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</si>
  <si>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</si>
  <si>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</si>
  <si>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</si>
  <si>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</si>
  <si>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</si>
  <si>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</si>
  <si>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</si>
  <si>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</si>
  <si>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</si>
  <si>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</si>
  <si>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</si>
  <si>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</si>
  <si>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</si>
  <si>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</si>
  <si>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</si>
  <si>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</si>
  <si>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</si>
  <si>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</si>
  <si>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</si>
  <si>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</si>
  <si>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</si>
  <si>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</si>
  <si>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</si>
  <si>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</si>
  <si>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</si>
  <si>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</si>
  <si>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</si>
  <si>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</si>
  <si>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</si>
  <si>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</si>
  <si>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</si>
  <si>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</si>
  <si>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</si>
  <si>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</si>
  <si>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</si>
  <si>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</si>
  <si>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</si>
  <si>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</si>
  <si>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</si>
  <si>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</si>
  <si>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</si>
  <si>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</si>
  <si>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</si>
  <si>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</si>
  <si>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</si>
  <si>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</si>
  <si>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</si>
  <si>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</si>
  <si>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</si>
  <si>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</si>
  <si>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</si>
  <si>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</si>
  <si>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</si>
  <si>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</si>
  <si>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</si>
  <si>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</si>
  <si>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</si>
  <si>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</si>
  <si>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</si>
  <si>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</si>
  <si>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</si>
  <si>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</si>
  <si>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</si>
  <si>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</si>
  <si>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</si>
  <si>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</si>
  <si>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</si>
  <si>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</si>
  <si>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</si>
  <si>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</si>
  <si>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</si>
  <si>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</si>
  <si>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</si>
  <si>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</si>
  <si>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</si>
  <si>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</si>
  <si>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</si>
  <si>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</si>
  <si>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</si>
  <si>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</si>
  <si>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</si>
  <si>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</si>
  <si>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</si>
  <si>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</si>
  <si>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</si>
  <si>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</si>
  <si>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</si>
  <si>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</si>
  <si>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</si>
  <si>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</si>
  <si>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</si>
  <si>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</si>
  <si>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</si>
  <si>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</si>
  <si>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</si>
  <si>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</si>
  <si>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</si>
  <si>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</si>
  <si>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</si>
  <si>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</si>
  <si>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</si>
  <si>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</si>
  <si>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</si>
  <si>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</si>
  <si>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</si>
  <si>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</si>
  <si>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</si>
  <si>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</si>
  <si>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</si>
  <si>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</si>
  <si>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</si>
  <si>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</si>
  <si>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</si>
  <si>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</si>
  <si>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</si>
  <si>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</si>
  <si>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</si>
  <si>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</si>
  <si>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</si>
  <si>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</si>
  <si>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</si>
  <si>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</si>
  <si>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</si>
  <si>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</si>
  <si>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</si>
  <si>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</si>
  <si>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</si>
  <si>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</si>
  <si>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</si>
  <si>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</si>
  <si>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</si>
  <si>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</si>
  <si>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</si>
  <si>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</si>
  <si>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</si>
  <si>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</si>
  <si>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</si>
  <si>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</si>
  <si>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</si>
  <si>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</si>
  <si>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</si>
  <si>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</si>
  <si>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</si>
  <si>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</si>
  <si>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</si>
  <si>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</si>
  <si>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</si>
  <si>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</si>
  <si>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</si>
  <si>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</si>
  <si>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</si>
  <si>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</si>
  <si>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</si>
  <si>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</si>
  <si>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</si>
  <si>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</si>
  <si>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</si>
  <si>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</si>
  <si>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</si>
  <si>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</si>
  <si>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</si>
  <si>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</si>
  <si>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</si>
  <si>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</si>
  <si>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</si>
  <si>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</si>
  <si>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</si>
  <si>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</si>
  <si>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</si>
  <si>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</si>
  <si>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</si>
  <si>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</si>
  <si>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</si>
  <si>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</si>
  <si>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</si>
  <si>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</si>
  <si>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</si>
  <si>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</si>
  <si>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</si>
  <si>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</si>
  <si>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</si>
  <si>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</si>
  <si>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</si>
  <si>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</si>
  <si>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</si>
  <si>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</si>
  <si>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</si>
  <si>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</si>
  <si>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</si>
  <si>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</si>
  <si>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</si>
  <si>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</si>
  <si>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</si>
  <si>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</si>
  <si>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</si>
  <si>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</si>
  <si>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</si>
  <si>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</si>
  <si>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</si>
  <si>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</si>
  <si>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</si>
  <si>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</si>
  <si>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</si>
  <si>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</si>
  <si>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</si>
  <si>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</si>
  <si>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</si>
  <si>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</si>
  <si>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</si>
  <si>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</si>
  <si>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</si>
  <si>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</si>
  <si>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</si>
  <si>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</si>
  <si>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</si>
  <si>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</si>
  <si>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</si>
  <si>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</si>
  <si>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</si>
  <si>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</si>
  <si>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</si>
  <si>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</si>
  <si>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</si>
  <si>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</si>
  <si>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</si>
  <si>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</si>
  <si>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</si>
  <si>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</si>
  <si>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</si>
  <si>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</si>
  <si>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</si>
  <si>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</si>
  <si>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</si>
  <si>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</si>
  <si>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</si>
  <si>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</si>
  <si>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</si>
  <si>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</si>
  <si>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</si>
  <si>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</si>
  <si>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</si>
  <si>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</si>
  <si>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</si>
  <si>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</si>
  <si>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</si>
  <si>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</si>
  <si>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</si>
  <si>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</si>
  <si>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</si>
  <si>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</si>
  <si>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</si>
  <si>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</si>
  <si>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</si>
  <si>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</si>
  <si>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</si>
  <si>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</si>
  <si>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</si>
  <si>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</si>
  <si>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</si>
  <si>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</si>
  <si>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</si>
  <si>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</si>
  <si>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</si>
  <si>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</si>
  <si>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</si>
  <si>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</si>
  <si>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</si>
  <si>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</si>
  <si>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</si>
  <si>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</si>
  <si>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</si>
  <si>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</si>
  <si>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</si>
  <si>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</si>
  <si>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</si>
  <si>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</si>
  <si>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</si>
  <si>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</si>
  <si>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</si>
  <si>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</si>
  <si>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</si>
  <si>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</si>
  <si>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</si>
  <si>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</si>
  <si>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</si>
  <si>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</si>
  <si>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</si>
  <si>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</si>
  <si>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</si>
  <si>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</si>
  <si>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</si>
  <si>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</si>
  <si>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</si>
  <si>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</si>
  <si>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</si>
  <si>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</si>
  <si>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</si>
  <si>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</si>
  <si>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</si>
  <si>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</si>
  <si>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</si>
  <si>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</si>
  <si>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</si>
  <si>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</si>
  <si>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</si>
  <si>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</si>
  <si>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</si>
  <si>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</si>
  <si>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</si>
  <si>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</si>
  <si>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</si>
  <si>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</si>
  <si>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</si>
  <si>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</si>
  <si>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</si>
  <si>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</si>
  <si>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</si>
  <si>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</si>
  <si>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</si>
  <si>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</si>
  <si>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</si>
  <si>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</si>
  <si>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</si>
  <si>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</si>
  <si>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</si>
  <si>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</si>
  <si>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</si>
  <si>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</si>
  <si>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</si>
  <si>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</si>
  <si>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</si>
  <si>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</si>
  <si>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</si>
  <si>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</si>
  <si>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</si>
  <si>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</si>
  <si>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</si>
  <si>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</si>
  <si>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</si>
  <si>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</si>
  <si>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</si>
  <si>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</si>
  <si>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</si>
  <si>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</si>
  <si>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</si>
  <si>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</si>
  <si>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</si>
  <si>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</si>
  <si>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</si>
  <si>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</si>
  <si>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</si>
  <si>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</si>
  <si>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</si>
  <si>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</si>
  <si>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</si>
  <si>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</si>
  <si>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</si>
  <si>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</si>
  <si>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</si>
  <si>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</si>
  <si>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</si>
  <si>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</si>
  <si>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</si>
  <si>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</si>
  <si>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</si>
  <si>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</si>
  <si>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</si>
  <si>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</si>
  <si>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</si>
  <si>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</si>
  <si>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</si>
  <si>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</si>
  <si>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</si>
  <si>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</si>
  <si>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</si>
  <si>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</si>
  <si>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</si>
  <si>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</si>
  <si>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</si>
  <si>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</si>
  <si>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</si>
  <si>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</si>
  <si>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</si>
  <si>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</si>
  <si>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</si>
  <si>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</si>
  <si>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</si>
  <si>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</si>
  <si>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</si>
  <si>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</si>
  <si>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</si>
  <si>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</si>
  <si>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</si>
  <si>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</si>
  <si>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</si>
  <si>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</si>
  <si>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</si>
  <si>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</si>
  <si>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</si>
  <si>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</si>
  <si>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</si>
  <si>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</si>
  <si>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</si>
  <si>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</si>
  <si>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</si>
  <si>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</si>
  <si>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</si>
  <si>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</si>
  <si>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</si>
  <si>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</si>
  <si>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</si>
  <si>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</si>
  <si>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</si>
  <si>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</si>
  <si>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</si>
  <si>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</si>
  <si>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</si>
  <si>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</si>
  <si>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</si>
  <si>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</si>
  <si>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</si>
  <si>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</si>
  <si>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</si>
  <si>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</si>
  <si>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</si>
  <si>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</si>
  <si>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</si>
  <si>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</si>
  <si>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</si>
  <si>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</si>
  <si>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</si>
  <si>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</si>
  <si>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</si>
  <si>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</si>
  <si>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</si>
  <si>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</si>
  <si>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</si>
  <si>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</si>
  <si>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</si>
  <si>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</si>
  <si>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</si>
  <si>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</si>
  <si>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</si>
  <si>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</si>
  <si>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</si>
  <si>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</si>
  <si>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</si>
  <si>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</si>
  <si>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</si>
  <si>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</si>
  <si>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</si>
  <si>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</si>
  <si>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</si>
  <si>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</si>
  <si>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</si>
  <si>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</si>
  <si>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</si>
  <si>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</si>
  <si>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</si>
  <si>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</si>
  <si>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</si>
  <si>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</si>
  <si>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</si>
  <si>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</si>
  <si>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</si>
  <si>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</si>
  <si>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</si>
  <si>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</si>
  <si>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</si>
  <si>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</si>
  <si>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</si>
  <si>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</si>
  <si>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</si>
  <si>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</si>
  <si>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</si>
  <si>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</si>
  <si>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</si>
  <si>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</si>
  <si>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</si>
  <si>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</si>
  <si>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</si>
  <si>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</si>
  <si>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</si>
  <si>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</si>
  <si>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</si>
  <si>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</si>
  <si>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</si>
  <si>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</si>
  <si>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</si>
  <si>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</si>
  <si>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</si>
  <si>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</si>
  <si>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</si>
  <si>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</si>
  <si>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</si>
  <si>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</si>
  <si>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</si>
  <si>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</si>
  <si>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</si>
  <si>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</si>
  <si>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</si>
  <si>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</si>
  <si>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</si>
  <si>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</si>
  <si>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</si>
  <si>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</si>
  <si>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</si>
  <si>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</si>
  <si>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</si>
  <si>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</si>
  <si>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</si>
  <si>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</si>
  <si>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</si>
  <si>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</si>
  <si>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</si>
  <si>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</si>
  <si>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</si>
  <si>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</si>
  <si>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</si>
  <si>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</si>
  <si>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</si>
  <si>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</si>
  <si>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</si>
  <si>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</si>
  <si>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</si>
  <si>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</si>
  <si>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</si>
  <si>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</si>
  <si>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</si>
  <si>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</si>
  <si>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</si>
  <si>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</si>
  <si>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</si>
  <si>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</si>
  <si>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</si>
  <si>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</si>
  <si>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</si>
  <si>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</si>
  <si>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</si>
  <si>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</si>
  <si>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</si>
  <si>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</si>
  <si>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</si>
  <si>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</si>
  <si>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</si>
  <si>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</si>
  <si>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</si>
  <si>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</si>
  <si>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</si>
  <si>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</si>
  <si>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</si>
  <si>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</si>
  <si>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</si>
  <si>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</si>
  <si>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</si>
  <si>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</si>
  <si>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</si>
  <si>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</si>
  <si>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</si>
  <si>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</si>
  <si>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</si>
  <si>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</si>
  <si>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</si>
  <si>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</si>
  <si>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</si>
  <si>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</si>
  <si>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</si>
  <si>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</si>
  <si>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</si>
  <si>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</si>
  <si>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</si>
  <si>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</si>
  <si>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</si>
  <si>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</si>
  <si>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</si>
  <si>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</si>
  <si>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</si>
  <si>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</si>
  <si>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</si>
  <si>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</si>
  <si>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</si>
  <si>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</si>
  <si>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</si>
  <si>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</si>
  <si>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</si>
  <si>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</si>
  <si>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</si>
  <si>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</si>
  <si>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</si>
  <si>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</si>
  <si>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</si>
  <si>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</si>
  <si>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</si>
  <si>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</si>
  <si>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</si>
  <si>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</si>
  <si>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</si>
  <si>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</si>
  <si>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</si>
  <si>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</si>
  <si>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</si>
  <si>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</si>
  <si>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</si>
  <si>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</si>
  <si>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</si>
  <si>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</si>
  <si>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</si>
  <si>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</si>
  <si>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</si>
  <si>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</si>
  <si>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</si>
  <si>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</si>
  <si>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</si>
  <si>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</si>
  <si>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</si>
  <si>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</si>
  <si>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</si>
  <si>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</si>
  <si>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</si>
  <si>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</si>
  <si>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</si>
  <si>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</si>
  <si>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</si>
  <si>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</si>
  <si>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</si>
  <si>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</si>
  <si>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</si>
  <si>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</si>
  <si>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</si>
  <si>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</si>
  <si>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</si>
  <si>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</si>
  <si>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</si>
  <si>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</si>
  <si>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</si>
  <si>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</si>
  <si>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</si>
  <si>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</si>
  <si>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</si>
  <si>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</si>
  <si>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</si>
  <si>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</si>
  <si>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</si>
  <si>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</si>
  <si>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</si>
  <si>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</si>
  <si>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</si>
  <si>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</si>
  <si>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</si>
  <si>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</si>
  <si>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</si>
  <si>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</si>
  <si>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</si>
  <si>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</si>
  <si>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</si>
  <si>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</si>
  <si>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</si>
  <si>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</si>
  <si>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</si>
  <si>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</si>
  <si>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</si>
  <si>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</si>
  <si>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</si>
  <si>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</si>
  <si>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</si>
  <si>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</si>
  <si>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</si>
  <si>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</si>
  <si>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</si>
  <si>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</si>
  <si>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</si>
  <si>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</si>
  <si>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</si>
  <si>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</si>
  <si>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</si>
  <si>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</si>
  <si>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</si>
  <si>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</si>
  <si>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</si>
  <si>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</si>
  <si>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</si>
  <si>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</si>
  <si>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</si>
  <si>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</si>
  <si>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</si>
  <si>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</si>
  <si>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</si>
  <si>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</si>
  <si>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</si>
  <si>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</si>
  <si>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</si>
  <si>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</si>
  <si>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</si>
  <si>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</si>
  <si>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</si>
  <si>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</si>
  <si>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</si>
  <si>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</si>
  <si>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</si>
  <si>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</si>
  <si>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</si>
  <si>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</si>
  <si>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</si>
  <si>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</si>
  <si>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</si>
  <si>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</si>
  <si>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</si>
  <si>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</si>
  <si>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</si>
  <si>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</si>
  <si>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</si>
  <si>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</si>
  <si>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</si>
  <si>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</si>
  <si>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</si>
  <si>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</si>
  <si>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</si>
  <si>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</si>
  <si>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</si>
  <si>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</si>
  <si>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</si>
  <si>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</si>
  <si>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</si>
  <si>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</si>
  <si>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</si>
  <si>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</si>
  <si>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</si>
  <si>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</si>
  <si>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</si>
  <si>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</si>
  <si>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</si>
  <si>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</si>
  <si>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</si>
  <si>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</si>
  <si>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</si>
  <si>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</si>
  <si>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</si>
  <si>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</si>
  <si>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</si>
  <si>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</si>
  <si>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</si>
  <si>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</si>
  <si>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</si>
  <si>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</si>
  <si>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</si>
  <si>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</si>
  <si>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</si>
  <si>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</si>
  <si>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</si>
  <si>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</si>
  <si>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</si>
  <si>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</si>
  <si>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</si>
  <si>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</si>
  <si>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</si>
  <si>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</si>
  <si>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</si>
  <si>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</si>
  <si>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</si>
  <si>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</si>
  <si>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</si>
  <si>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</si>
  <si>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</si>
  <si>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</si>
  <si>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</si>
  <si>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</si>
  <si>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</si>
  <si>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</si>
  <si>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</si>
  <si>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</si>
  <si>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</si>
  <si>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</si>
  <si>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</si>
  <si>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</si>
  <si>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</si>
  <si>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</si>
  <si>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</si>
  <si>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</si>
  <si>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</si>
  <si>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</si>
  <si>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</si>
  <si>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</si>
  <si>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</si>
  <si>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</si>
  <si>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</si>
  <si>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</si>
  <si>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</si>
  <si>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</si>
  <si>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</si>
  <si>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</si>
  <si>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</si>
  <si>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</si>
  <si>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</si>
  <si>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</si>
  <si>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</si>
  <si>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</si>
  <si>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</si>
  <si>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</si>
  <si>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</si>
  <si>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</si>
  <si>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</si>
  <si>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</si>
  <si>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</si>
  <si>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</si>
  <si>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</si>
  <si>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</si>
  <si>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</si>
  <si>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</si>
  <si>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</si>
  <si>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</si>
  <si>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</si>
  <si>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</si>
  <si>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</si>
  <si>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</si>
  <si>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</si>
  <si>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</si>
  <si>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</si>
  <si>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</si>
  <si>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</si>
  <si>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</si>
  <si>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</si>
  <si>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</si>
  <si>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</si>
  <si>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</si>
  <si>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</si>
  <si>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</si>
  <si>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</si>
  <si>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</si>
  <si>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</si>
  <si>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</si>
  <si>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</si>
  <si>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</si>
  <si>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</si>
  <si>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</si>
  <si>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</si>
  <si>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</si>
  <si>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</si>
  <si>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</si>
  <si>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</si>
  <si>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</si>
  <si>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</si>
  <si>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</si>
  <si>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</si>
  <si>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</si>
  <si>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</si>
  <si>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</si>
  <si>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</si>
  <si>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</si>
  <si>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</si>
  <si>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</si>
  <si>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</si>
  <si>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</si>
  <si>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</si>
  <si>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</si>
  <si>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</si>
  <si>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</si>
  <si>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</si>
  <si>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</si>
  <si>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</si>
  <si>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</si>
  <si>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</si>
  <si>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</si>
  <si>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</si>
  <si>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</si>
  <si>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</si>
  <si>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</si>
  <si>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</si>
  <si>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</si>
  <si>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</si>
  <si>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</si>
  <si>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</si>
  <si>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</si>
  <si>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</si>
  <si>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</si>
  <si>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</si>
  <si>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</si>
  <si>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</si>
  <si>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</si>
  <si>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</si>
  <si>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</si>
  <si>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</si>
  <si>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</si>
  <si>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</si>
  <si>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</si>
  <si>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</si>
  <si>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</si>
  <si>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</si>
  <si>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</si>
  <si>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</si>
  <si>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</si>
  <si>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</si>
  <si>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</si>
  <si>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</si>
  <si>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</si>
  <si>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</si>
  <si>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</si>
  <si>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</si>
  <si>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</si>
  <si>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</si>
  <si>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</si>
  <si>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</si>
  <si>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</si>
  <si>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</si>
  <si>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</si>
  <si>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</si>
  <si>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</si>
  <si>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</si>
  <si>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</si>
  <si>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</si>
  <si>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</si>
  <si>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</si>
  <si>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</si>
  <si>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</si>
  <si>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</si>
  <si>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</si>
  <si>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</si>
  <si>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</si>
  <si>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</si>
  <si>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</si>
  <si>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</si>
  <si>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</si>
  <si>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</si>
  <si>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</si>
  <si>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</si>
  <si>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</si>
  <si>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</si>
  <si>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</si>
  <si>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</si>
  <si>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</si>
  <si>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</si>
  <si>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</si>
  <si>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</si>
  <si>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</si>
  <si>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</si>
  <si>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</si>
  <si>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</si>
  <si>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</si>
  <si>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</si>
  <si>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</si>
  <si>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</si>
  <si>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</si>
  <si>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</si>
  <si>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</si>
  <si>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</si>
  <si>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</si>
  <si>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</si>
  <si>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</si>
  <si>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</si>
  <si>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</si>
  <si>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</si>
  <si>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</si>
  <si>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</si>
  <si>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</si>
  <si>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</si>
  <si>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</si>
  <si>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</si>
  <si>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</si>
  <si>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</si>
  <si>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</si>
  <si>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</si>
  <si>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</si>
  <si>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</si>
  <si>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</si>
  <si>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</si>
  <si>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</si>
  <si>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</si>
  <si>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</si>
  <si>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</si>
  <si>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</si>
  <si>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</si>
  <si>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</si>
  <si>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</si>
  <si>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</si>
  <si>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</si>
  <si>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</si>
  <si>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</si>
  <si>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</si>
  <si>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</si>
  <si>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</si>
  <si>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</si>
  <si>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</si>
  <si>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</si>
  <si>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</si>
  <si>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</si>
  <si>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</si>
  <si>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</si>
  <si>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</si>
  <si>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</si>
  <si>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</si>
  <si>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</si>
  <si>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</si>
  <si>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</si>
  <si>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</si>
  <si>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</si>
  <si>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</si>
  <si>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</si>
  <si>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</si>
  <si>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</si>
  <si>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</si>
  <si>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</si>
  <si>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</si>
  <si>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</si>
  <si>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</si>
  <si>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</si>
  <si>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</si>
  <si>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</si>
  <si>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</si>
  <si>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</si>
  <si>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</si>
  <si>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</si>
  <si>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</si>
  <si>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</si>
  <si>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</si>
  <si>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</si>
  <si>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</si>
  <si>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</si>
  <si>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</si>
  <si>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</si>
  <si>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</si>
  <si>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</si>
  <si>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</si>
  <si>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</si>
  <si>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</si>
  <si>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</si>
  <si>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</si>
  <si>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</si>
  <si>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</si>
  <si>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</si>
  <si>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</si>
  <si>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</si>
  <si>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</si>
  <si>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</si>
  <si>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</si>
  <si>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</si>
  <si>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</si>
  <si>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</si>
  <si>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</si>
  <si>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</si>
  <si>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</si>
  <si>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</si>
  <si>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</si>
  <si>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</si>
  <si>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</si>
  <si>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</si>
  <si>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</si>
  <si>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</si>
  <si>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</si>
  <si>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</si>
  <si>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</si>
  <si>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</si>
  <si>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</si>
  <si>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</si>
  <si>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</si>
  <si>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</si>
  <si>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</si>
  <si>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</si>
  <si>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</si>
  <si>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</si>
  <si>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</si>
  <si>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</si>
  <si>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</si>
  <si>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</si>
  <si>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</si>
  <si>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</si>
  <si>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</si>
  <si>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</si>
  <si>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</si>
  <si>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</si>
  <si>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</si>
  <si>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</si>
  <si>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</si>
  <si>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</si>
  <si>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</si>
  <si>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</si>
  <si>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</si>
  <si>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</si>
  <si>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</si>
  <si>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</si>
  <si>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</si>
  <si>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</si>
  <si>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</si>
  <si>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</si>
  <si>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</si>
  <si>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</si>
  <si>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</si>
  <si>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</si>
  <si>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</si>
  <si>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</si>
  <si>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</si>
  <si>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</si>
  <si>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</si>
  <si>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</si>
  <si>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</si>
  <si>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</si>
  <si>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</si>
  <si>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</si>
  <si>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</si>
  <si>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</si>
  <si>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</si>
  <si>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</si>
  <si>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</si>
  <si>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</si>
  <si>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</si>
  <si>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</si>
  <si>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</si>
  <si>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</si>
  <si>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</si>
  <si>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</si>
  <si>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</si>
  <si>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</si>
  <si>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</si>
  <si>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</si>
  <si>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</si>
  <si>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</si>
  <si>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</si>
  <si>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</si>
  <si>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</si>
  <si>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</si>
  <si>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</si>
  <si>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</si>
  <si>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</si>
  <si>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</si>
  <si>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</si>
  <si>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</si>
  <si>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</si>
  <si>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</si>
  <si>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</si>
  <si>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</si>
  <si>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</si>
  <si>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</si>
  <si>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</si>
  <si>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</si>
  <si>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</si>
  <si>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</si>
  <si>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</si>
  <si>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</si>
  <si>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</si>
  <si>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</si>
  <si>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</si>
  <si>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</si>
  <si>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</si>
  <si>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</si>
  <si>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</si>
  <si>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</si>
  <si>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</si>
  <si>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</si>
  <si>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</si>
  <si>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</si>
  <si>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</si>
  <si>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</si>
  <si>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</si>
  <si>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</si>
  <si>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</si>
  <si>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</si>
  <si>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</si>
  <si>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</si>
  <si>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</si>
  <si>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</si>
  <si>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</si>
  <si>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</si>
  <si>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</si>
  <si>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</si>
  <si>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</si>
  <si>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</si>
  <si>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</si>
  <si>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</si>
  <si>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</si>
  <si>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</si>
  <si>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</si>
  <si>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</si>
  <si>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</si>
  <si>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</si>
  <si>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</si>
  <si>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</si>
  <si>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</si>
  <si>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</si>
  <si>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</si>
  <si>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</si>
  <si>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</si>
  <si>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</si>
  <si>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</si>
  <si>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</si>
  <si>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</si>
  <si>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</si>
  <si>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</si>
  <si>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</si>
  <si>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</si>
  <si>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</si>
  <si>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</si>
  <si>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</si>
  <si>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</si>
  <si>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</si>
  <si>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</si>
  <si>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</si>
  <si>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</si>
  <si>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</si>
  <si>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</si>
  <si>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</si>
  <si>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</si>
  <si>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</si>
  <si>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</si>
  <si>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</si>
  <si>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</si>
  <si>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</si>
  <si>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</si>
  <si>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</si>
  <si>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</si>
  <si>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</si>
  <si>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</si>
  <si>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</si>
  <si>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</si>
  <si>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</si>
  <si>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</si>
  <si>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</si>
  <si>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</si>
  <si>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</si>
  <si>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</si>
  <si>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</si>
  <si>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</si>
  <si>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</si>
  <si>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</si>
  <si>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</si>
  <si>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</si>
  <si>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</si>
  <si>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</si>
  <si>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</si>
  <si>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</si>
  <si>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</si>
  <si>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</si>
  <si>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</si>
  <si>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</si>
  <si>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</si>
  <si>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</si>
  <si>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</si>
  <si>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</si>
  <si>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</si>
  <si>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</si>
  <si>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</si>
  <si>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</si>
  <si>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</si>
  <si>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</si>
  <si>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</si>
  <si>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</si>
  <si>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</si>
  <si>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</si>
  <si>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</si>
  <si>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</si>
  <si>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</si>
  <si>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</si>
  <si>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</si>
  <si>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</si>
  <si>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</si>
  <si>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</si>
  <si>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</si>
  <si>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</si>
  <si>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</si>
  <si>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</si>
  <si>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</si>
  <si>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</si>
  <si>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</si>
  <si>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</si>
  <si>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</si>
  <si>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</si>
  <si>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</si>
  <si>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</si>
  <si>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</si>
  <si>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</si>
  <si>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</si>
  <si>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</si>
  <si>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</si>
  <si>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</si>
  <si>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</si>
  <si>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</si>
  <si>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</si>
  <si>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</si>
  <si>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</si>
  <si>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</si>
  <si>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</si>
  <si>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</si>
  <si>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</si>
  <si>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</si>
  <si>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</si>
  <si>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</si>
  <si>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</si>
  <si>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</si>
  <si>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</si>
  <si>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</si>
  <si>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</si>
  <si>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</si>
  <si>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</si>
  <si>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</si>
  <si>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</si>
  <si>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</si>
  <si>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</si>
  <si>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</si>
  <si>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</si>
  <si>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</si>
  <si>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</si>
  <si>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</si>
  <si>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</si>
  <si>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</si>
  <si>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</si>
  <si>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</si>
  <si>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</si>
  <si>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</si>
  <si>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</si>
  <si>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</si>
  <si>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</si>
  <si>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</si>
  <si>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</si>
  <si>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</si>
  <si>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</si>
  <si>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</si>
  <si>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</si>
  <si>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</si>
  <si>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</si>
  <si>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</si>
  <si>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</si>
  <si>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</si>
  <si>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</si>
  <si>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</si>
  <si>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</si>
  <si>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</si>
  <si>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</si>
  <si>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</si>
  <si>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</si>
  <si>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</si>
  <si>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</si>
  <si>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</si>
  <si>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</si>
  <si>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</si>
  <si>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</si>
  <si>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</si>
  <si>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</si>
  <si>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</si>
  <si>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</si>
  <si>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</si>
  <si>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</si>
  <si>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</si>
  <si>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</si>
  <si>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</si>
  <si>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</si>
  <si>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</si>
  <si>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</si>
  <si>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</si>
  <si>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</si>
  <si>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</si>
  <si>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</si>
  <si>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</si>
  <si>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</si>
  <si>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</si>
  <si>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</si>
  <si>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</si>
  <si>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</si>
  <si>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</si>
  <si>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</si>
  <si>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</si>
  <si>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</si>
  <si>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</si>
  <si>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</si>
  <si>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</si>
  <si>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</si>
  <si>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</si>
  <si>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</si>
  <si>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</si>
  <si>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</si>
  <si>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</si>
  <si>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</si>
  <si>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</si>
  <si>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</si>
  <si>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</si>
  <si>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</si>
  <si>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</si>
  <si>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</si>
  <si>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</si>
  <si>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</si>
  <si>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</si>
  <si>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</si>
  <si>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</si>
  <si>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</si>
  <si>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</si>
  <si>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</si>
  <si>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</si>
  <si>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</si>
  <si>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</si>
  <si>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</si>
  <si>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</si>
  <si>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</si>
  <si>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</si>
  <si>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</si>
  <si>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</si>
  <si>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</si>
  <si>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</si>
  <si>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</si>
  <si>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</si>
  <si>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</si>
  <si>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</si>
  <si>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</si>
  <si>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</si>
  <si>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</si>
  <si>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</si>
  <si>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</si>
  <si>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</si>
  <si>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</si>
  <si>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</si>
  <si>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</si>
  <si>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</si>
  <si>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</si>
  <si>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</si>
  <si>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</si>
  <si>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</si>
  <si>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</si>
  <si>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</si>
  <si>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</si>
  <si>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</si>
  <si>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</si>
  <si>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</si>
  <si>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</si>
  <si>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</si>
  <si>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</si>
  <si>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</si>
  <si>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</si>
  <si>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</si>
  <si>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</si>
  <si>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</si>
  <si>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</si>
  <si>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</si>
  <si>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</si>
  <si>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</si>
  <si>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</si>
  <si>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</si>
  <si>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</si>
  <si>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</si>
  <si>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</si>
  <si>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</si>
  <si>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</si>
  <si>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</si>
  <si>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</si>
  <si>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</si>
  <si>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</si>
  <si>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</si>
  <si>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</si>
  <si>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</si>
  <si>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</si>
  <si>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</si>
  <si>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</si>
  <si>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</si>
  <si>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</si>
  <si>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</si>
  <si>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</si>
  <si>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</si>
  <si>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</si>
  <si>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</si>
  <si>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</si>
  <si>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</si>
  <si>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</si>
  <si>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</si>
  <si>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</si>
  <si>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</si>
  <si>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</si>
  <si>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</si>
  <si>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</si>
  <si>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</si>
  <si>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</si>
  <si>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</si>
  <si>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</si>
  <si>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</si>
  <si>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</si>
  <si>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</si>
  <si>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</si>
  <si>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</si>
  <si>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</si>
  <si>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</si>
  <si>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</si>
  <si>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</si>
  <si>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</si>
  <si>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</si>
  <si>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</si>
  <si>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</si>
  <si>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</si>
  <si>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</si>
  <si>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</si>
  <si>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</si>
  <si>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</si>
  <si>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</si>
  <si>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</si>
  <si>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</si>
  <si>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</si>
  <si>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</si>
  <si>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</si>
  <si>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</si>
  <si>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</si>
  <si>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</si>
  <si>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</si>
  <si>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</si>
  <si>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</si>
  <si>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</si>
  <si>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</si>
  <si>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</si>
  <si>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</si>
  <si>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</si>
  <si>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</si>
  <si>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</si>
  <si>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</si>
  <si>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</si>
  <si>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</si>
  <si>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</si>
  <si>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</si>
  <si>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</si>
  <si>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</si>
  <si>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</si>
  <si>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</si>
  <si>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</si>
  <si>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</si>
  <si>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</si>
  <si>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</si>
  <si>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</si>
  <si>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</si>
  <si>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</si>
  <si>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</si>
  <si>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</si>
  <si>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</si>
  <si>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</si>
  <si>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</si>
  <si>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</si>
  <si>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</si>
  <si>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</si>
  <si>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</si>
  <si>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</si>
  <si>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</si>
  <si>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</si>
  <si>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</si>
  <si>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</si>
  <si>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</si>
  <si>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</si>
  <si>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</si>
  <si>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</si>
  <si>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</si>
  <si>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</si>
  <si>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</si>
  <si>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</si>
  <si>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</si>
  <si>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</si>
  <si>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</si>
  <si>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</si>
  <si>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</si>
  <si>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</si>
  <si>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</si>
  <si>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</si>
  <si>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</si>
  <si>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</si>
  <si>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</si>
  <si>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</si>
  <si>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</si>
  <si>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</si>
  <si>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</si>
  <si>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</si>
  <si>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</si>
  <si>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</si>
  <si>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</si>
  <si>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</si>
  <si>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</si>
  <si>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</si>
  <si>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</si>
  <si>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</si>
  <si>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</si>
  <si>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</si>
  <si>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</si>
  <si>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</si>
  <si>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</si>
  <si>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</si>
  <si>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</si>
  <si>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</si>
  <si>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</si>
  <si>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</si>
  <si>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</si>
  <si>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</si>
  <si>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</si>
  <si>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</si>
  <si>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</si>
  <si>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</si>
  <si>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</si>
  <si>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</si>
  <si>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</si>
  <si>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</si>
  <si>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</si>
  <si>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</si>
  <si>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</si>
  <si>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</si>
  <si>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</si>
  <si>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</si>
  <si>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</si>
  <si>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</si>
  <si>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</si>
  <si>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</si>
  <si>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</si>
  <si>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</si>
  <si>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</si>
  <si>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</si>
  <si>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</si>
  <si>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</si>
  <si>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</si>
  <si>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</si>
  <si>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</si>
  <si>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</si>
  <si>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</si>
  <si>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</si>
  <si>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</si>
  <si>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</si>
  <si>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</si>
  <si>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</si>
  <si>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</si>
  <si>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</si>
  <si>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</si>
  <si>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</si>
  <si>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</si>
  <si>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</si>
  <si>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</si>
  <si>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</si>
  <si>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</si>
  <si>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</si>
  <si>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</si>
  <si>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</si>
  <si>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</si>
  <si>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</si>
  <si>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</si>
  <si>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</si>
  <si>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</si>
  <si>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</si>
  <si>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</si>
  <si>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</si>
  <si>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</si>
  <si>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</si>
  <si>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</si>
  <si>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</si>
  <si>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</si>
  <si>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</si>
  <si>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</si>
  <si>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</si>
  <si>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</si>
  <si>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</si>
  <si>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</si>
  <si>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</si>
  <si>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</si>
  <si>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</si>
  <si>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</si>
  <si>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</si>
  <si>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</si>
  <si>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</si>
  <si>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</si>
  <si>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</si>
  <si>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</si>
  <si>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</si>
  <si>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</si>
  <si>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</si>
  <si>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</si>
  <si>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</si>
  <si>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</si>
  <si>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</si>
  <si>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</si>
  <si>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</si>
  <si>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</si>
  <si>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</si>
  <si>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</si>
  <si>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</si>
  <si>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</si>
  <si>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</si>
  <si>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</si>
  <si>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</si>
  <si>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</si>
  <si>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</si>
  <si>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</si>
  <si>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</si>
  <si>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</si>
  <si>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</si>
  <si>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</si>
  <si>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</si>
  <si>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</si>
  <si>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</si>
  <si>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</si>
  <si>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</si>
  <si>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</si>
  <si>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</si>
  <si>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</si>
  <si>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</si>
  <si>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</si>
  <si>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</si>
  <si>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</si>
  <si>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</si>
  <si>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</si>
  <si>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</si>
  <si>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</si>
  <si>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</si>
  <si>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</si>
  <si>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</si>
  <si>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</si>
  <si>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</si>
  <si>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</si>
  <si>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</si>
  <si>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</si>
  <si>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</si>
  <si>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</si>
  <si>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</si>
  <si>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</si>
  <si>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</si>
  <si>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</si>
  <si>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</si>
  <si>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</si>
  <si>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</si>
  <si>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</si>
  <si>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</si>
  <si>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</si>
  <si>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</si>
  <si>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</si>
  <si>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</si>
  <si>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</si>
  <si>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</si>
  <si>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</si>
  <si>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</si>
  <si>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</si>
  <si>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</si>
  <si>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</si>
  <si>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</si>
  <si>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</si>
  <si>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</si>
  <si>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</si>
  <si>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</si>
  <si>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</si>
  <si>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</si>
  <si>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</si>
  <si>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</si>
  <si>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</si>
  <si>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</si>
  <si>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</si>
  <si>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</si>
  <si>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</si>
  <si>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</si>
  <si>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</si>
  <si>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</si>
  <si>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</si>
  <si>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</si>
  <si>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</si>
  <si>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</si>
  <si>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</si>
  <si>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</si>
  <si>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</si>
  <si>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</si>
  <si>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</si>
  <si>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</si>
  <si>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</si>
  <si>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</si>
  <si>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</si>
  <si>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</si>
  <si>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</si>
  <si>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</si>
  <si>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</si>
  <si>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</si>
  <si>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</si>
  <si>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</si>
  <si>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</si>
  <si>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</si>
  <si>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</si>
  <si>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</si>
  <si>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</si>
  <si>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</si>
  <si>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</si>
  <si>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</si>
  <si>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</si>
  <si>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</si>
  <si>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</si>
  <si>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</si>
  <si>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</si>
  <si>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</si>
  <si>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</si>
  <si>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</si>
  <si>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</si>
  <si>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</si>
  <si>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</si>
  <si>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</si>
  <si>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</si>
  <si>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</si>
  <si>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</si>
  <si>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</si>
  <si>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</si>
  <si>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</si>
  <si>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</si>
  <si>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</si>
  <si>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</si>
  <si>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</si>
  <si>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</si>
  <si>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</si>
  <si>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</si>
  <si>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</si>
  <si>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</si>
  <si>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</si>
  <si>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</si>
  <si>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</si>
  <si>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</si>
  <si>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</si>
  <si>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</si>
  <si>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</si>
  <si>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</si>
  <si>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</si>
  <si>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</si>
  <si>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</si>
  <si>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</si>
  <si>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</si>
  <si>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</si>
  <si>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</si>
  <si>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</si>
  <si>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</si>
  <si>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</si>
  <si>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</si>
  <si>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</si>
  <si>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</si>
  <si>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</si>
  <si>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</si>
  <si>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</si>
  <si>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</si>
  <si>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</si>
  <si>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</si>
  <si>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</si>
  <si>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</si>
  <si>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</si>
  <si>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</si>
  <si>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</si>
  <si>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</si>
  <si>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</si>
  <si>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</si>
  <si>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</si>
  <si>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</si>
  <si>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</si>
  <si>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</si>
  <si>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</si>
  <si>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</si>
  <si>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</si>
  <si>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</si>
  <si>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</si>
  <si>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</si>
  <si>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</si>
  <si>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</si>
  <si>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</si>
  <si>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</si>
  <si>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</si>
  <si>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</si>
  <si>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</si>
  <si>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</si>
  <si>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</si>
  <si>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</si>
  <si>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</si>
  <si>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</si>
  <si>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</si>
  <si>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</si>
  <si>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</si>
  <si>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</si>
  <si>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</si>
  <si>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</si>
  <si>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</si>
  <si>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</si>
  <si>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</si>
  <si>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</si>
  <si>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</si>
  <si>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</si>
  <si>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</si>
  <si>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</si>
  <si>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</si>
  <si>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</si>
  <si>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</si>
  <si>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</si>
  <si>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</si>
  <si>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</si>
  <si>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</si>
  <si>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</si>
  <si>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</si>
  <si>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</si>
  <si>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</si>
  <si>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</si>
  <si>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</si>
  <si>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</si>
  <si>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</si>
  <si>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</si>
  <si>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</si>
  <si>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</si>
  <si>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</si>
  <si>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</si>
  <si>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</si>
  <si>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</si>
  <si>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</si>
  <si>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</si>
  <si>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</si>
  <si>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</si>
  <si>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</si>
  <si>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</si>
  <si>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</si>
  <si>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</si>
  <si>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</si>
  <si>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</si>
  <si>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</si>
  <si>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</si>
  <si>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</si>
  <si>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</si>
  <si>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</si>
  <si>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</si>
  <si>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</si>
  <si>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</si>
  <si>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</si>
  <si>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</si>
  <si>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</si>
  <si>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</si>
  <si>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</si>
  <si>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</si>
  <si>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</si>
  <si>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</si>
  <si>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</si>
  <si>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</si>
  <si>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</si>
  <si>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</si>
  <si>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</si>
  <si>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</si>
  <si>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</si>
  <si>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</si>
  <si>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</si>
  <si>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</si>
  <si>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</si>
  <si>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</si>
  <si>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</si>
  <si>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</si>
  <si>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</si>
  <si>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</si>
  <si>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</si>
  <si>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</si>
  <si>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</si>
  <si>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</si>
  <si>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</si>
  <si>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</si>
  <si>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</si>
  <si>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</si>
  <si>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</si>
  <si>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</si>
  <si>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</si>
  <si>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</si>
  <si>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</si>
  <si>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</si>
  <si>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</si>
  <si>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</si>
  <si>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</si>
  <si>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</si>
  <si>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</si>
  <si>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</si>
  <si>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</si>
  <si>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</si>
  <si>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</si>
  <si>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</si>
  <si>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</si>
  <si>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</si>
  <si>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</si>
  <si>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</si>
  <si>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</si>
  <si>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</si>
  <si>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</si>
  <si>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</si>
  <si>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</si>
  <si>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</si>
  <si>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</si>
  <si>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</si>
  <si>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</si>
  <si>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</si>
  <si>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</si>
  <si>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</si>
  <si>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</si>
  <si>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</si>
  <si>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</si>
  <si>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</si>
  <si>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</si>
  <si>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</si>
  <si>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</si>
  <si>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</si>
  <si>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</si>
  <si>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</si>
  <si>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</si>
  <si>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</si>
  <si>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</si>
  <si>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</si>
  <si>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</si>
  <si>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</si>
  <si>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</si>
  <si>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</si>
  <si>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</si>
  <si>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</si>
  <si>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</si>
  <si>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</si>
  <si>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</si>
  <si>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</si>
  <si>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</si>
  <si>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</si>
  <si>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</si>
  <si>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</si>
  <si>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</si>
  <si>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</si>
  <si>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</si>
  <si>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</si>
  <si>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</si>
  <si>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</si>
  <si>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</si>
  <si>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</si>
  <si>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</si>
  <si>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</si>
  <si>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</si>
  <si>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</si>
  <si>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</si>
  <si>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</si>
  <si>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</si>
  <si>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</si>
  <si>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</si>
  <si>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</si>
  <si>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</si>
  <si>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</si>
  <si>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</si>
  <si>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</si>
  <si>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</si>
  <si>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</si>
  <si>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</si>
  <si>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</si>
  <si>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</si>
  <si>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</si>
  <si>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</si>
  <si>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</si>
  <si>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</si>
  <si>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</si>
  <si>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</si>
  <si>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</si>
  <si>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</si>
  <si>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</si>
  <si>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</si>
  <si>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</si>
  <si>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</si>
  <si>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</si>
  <si>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</si>
  <si>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</si>
  <si>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</si>
  <si>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</si>
  <si>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</si>
  <si>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</si>
  <si>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</si>
  <si>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</si>
  <si>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</si>
  <si>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</si>
  <si>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</si>
  <si>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</si>
  <si>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</si>
  <si>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</si>
  <si>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</si>
  <si>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</si>
  <si>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</si>
  <si>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</si>
  <si>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</si>
  <si>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</si>
  <si>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</si>
  <si>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</si>
  <si>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</si>
  <si>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</si>
  <si>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</si>
  <si>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</si>
  <si>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</si>
  <si>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</si>
  <si>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</si>
  <si>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</si>
  <si>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</si>
  <si>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</si>
  <si>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</si>
  <si>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</si>
  <si>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</si>
  <si>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</si>
  <si>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</si>
  <si>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</si>
  <si>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</si>
  <si>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</si>
  <si>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</si>
  <si>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</si>
  <si>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</si>
  <si>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</si>
  <si>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</si>
  <si>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</si>
  <si>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</si>
  <si>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</si>
  <si>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</si>
  <si>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</si>
  <si>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</si>
  <si>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</si>
  <si>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</si>
  <si>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</si>
  <si>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</si>
  <si>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</si>
  <si>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</si>
  <si>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</si>
  <si>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</si>
  <si>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</si>
  <si>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</si>
  <si>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</si>
  <si>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</si>
  <si>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</si>
  <si>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</si>
  <si>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</si>
  <si>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</si>
  <si>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</si>
  <si>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</si>
  <si>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</si>
  <si>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</si>
  <si>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</si>
  <si>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</si>
  <si>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</si>
  <si>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</si>
  <si>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</si>
  <si>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</si>
  <si>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</si>
  <si>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</si>
  <si>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</si>
  <si>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</si>
  <si>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</si>
  <si>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</si>
  <si>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</si>
  <si>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</si>
  <si>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</si>
  <si>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</si>
  <si>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</si>
  <si>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</si>
  <si>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</si>
  <si>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</si>
  <si>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</si>
  <si>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</si>
  <si>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</si>
  <si>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</si>
  <si>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</si>
  <si>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</si>
  <si>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</si>
  <si>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</si>
  <si>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</si>
  <si>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</si>
  <si>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</si>
  <si>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</si>
  <si>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</si>
  <si>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</si>
  <si>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</si>
  <si>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</si>
  <si>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</si>
  <si>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</si>
  <si>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</si>
  <si>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</si>
  <si>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</si>
  <si>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</si>
  <si>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</si>
  <si>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</si>
  <si>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</si>
  <si>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</si>
  <si>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</si>
  <si>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</si>
  <si>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</si>
  <si>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</si>
  <si>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</si>
  <si>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</si>
  <si>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</si>
  <si>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</si>
  <si>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</si>
  <si>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</si>
  <si>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</si>
  <si>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</si>
  <si>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</si>
  <si>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</si>
  <si>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</si>
  <si>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</si>
  <si>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</si>
  <si>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</si>
  <si>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</si>
  <si>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</si>
  <si>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</si>
  <si>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</si>
  <si>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</si>
  <si>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</si>
  <si>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</si>
  <si>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</si>
  <si>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</si>
  <si>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</si>
  <si>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</si>
  <si>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</si>
  <si>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</si>
  <si>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</si>
  <si>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</si>
  <si>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</si>
  <si>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</si>
  <si>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</si>
  <si>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</si>
  <si>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</si>
  <si>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</si>
  <si>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</si>
  <si>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</si>
  <si>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</si>
  <si>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</si>
  <si>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</si>
  <si>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</si>
  <si>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</si>
  <si>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</si>
  <si>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</si>
  <si>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</si>
  <si>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</si>
  <si>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</si>
  <si>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</si>
  <si>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</si>
  <si>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</si>
  <si>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</si>
  <si>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</si>
  <si>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</si>
  <si>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</si>
  <si>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</si>
  <si>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</si>
  <si>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</si>
  <si>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</si>
  <si>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</si>
  <si>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</si>
  <si>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</si>
  <si>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</si>
  <si>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</si>
  <si>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</si>
  <si>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</si>
  <si>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</si>
  <si>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</si>
  <si>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</si>
  <si>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</si>
  <si>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</si>
  <si>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</si>
  <si>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</si>
  <si>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</si>
  <si>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</si>
  <si>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</si>
  <si>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</si>
  <si>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</si>
  <si>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</si>
  <si>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</si>
  <si>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</si>
  <si>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</si>
  <si>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</si>
  <si>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</si>
  <si>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</si>
  <si>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</si>
  <si>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</si>
  <si>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</si>
  <si>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</si>
  <si>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</si>
  <si>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</si>
  <si>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</si>
  <si>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</si>
  <si>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</si>
  <si>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</si>
  <si>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</si>
  <si>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</si>
  <si>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</si>
  <si>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</si>
  <si>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</si>
  <si>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</si>
  <si>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</si>
  <si>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</si>
  <si>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</si>
  <si>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</si>
  <si>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</si>
  <si>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</si>
  <si>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</si>
  <si>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</si>
  <si>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</si>
  <si>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</si>
  <si>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</si>
  <si>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</si>
  <si>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</si>
  <si>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</si>
  <si>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</si>
  <si>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</si>
  <si>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</si>
  <si>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</si>
  <si>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</si>
  <si>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</si>
  <si>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</si>
  <si>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</si>
  <si>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</si>
  <si>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</si>
  <si>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</si>
  <si>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</si>
  <si>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</si>
  <si>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</si>
  <si>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</si>
  <si>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</si>
  <si>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</si>
  <si>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</si>
  <si>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</si>
  <si>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</si>
  <si>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</si>
  <si>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</si>
  <si>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</si>
  <si>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</si>
  <si>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</si>
  <si>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</si>
  <si>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</si>
  <si>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</si>
  <si>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</si>
  <si>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</si>
  <si>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</si>
  <si>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</si>
  <si>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</si>
  <si>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</si>
  <si>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</si>
  <si>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</si>
  <si>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</si>
  <si>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</si>
  <si>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</si>
  <si>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</si>
  <si>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</si>
  <si>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</si>
  <si>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</si>
  <si>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</si>
  <si>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</si>
  <si>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</si>
  <si>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</si>
  <si>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</si>
  <si>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</si>
  <si>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</si>
  <si>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</si>
  <si>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</si>
  <si>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</si>
  <si>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</si>
  <si>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</si>
  <si>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</si>
  <si>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</si>
  <si>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</si>
  <si>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</si>
  <si>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</si>
  <si>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</si>
  <si>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</si>
  <si>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</si>
  <si>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</si>
  <si>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</si>
  <si>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</si>
  <si>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</si>
  <si>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</si>
  <si>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</si>
  <si>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</si>
  <si>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</si>
  <si>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</si>
  <si>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</si>
  <si>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</si>
  <si>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</si>
  <si>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</si>
  <si>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</si>
  <si>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</si>
  <si>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</si>
  <si>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</si>
  <si>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</si>
  <si>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</si>
  <si>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</si>
  <si>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</si>
  <si>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</si>
  <si>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</si>
  <si>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</si>
  <si>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</si>
  <si>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</si>
  <si>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</si>
  <si>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</si>
  <si>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</si>
  <si>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</si>
  <si>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</si>
  <si>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</si>
  <si>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</si>
  <si>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</si>
  <si>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</si>
  <si>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</si>
  <si>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</si>
  <si>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</si>
  <si>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</si>
  <si>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</si>
  <si>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</si>
  <si>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</si>
  <si>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</si>
  <si>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</si>
  <si>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</si>
  <si>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</si>
  <si>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</si>
  <si>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</si>
  <si>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</si>
  <si>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</si>
  <si>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</si>
  <si>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</si>
  <si>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</si>
  <si>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</si>
  <si>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</si>
  <si>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</si>
  <si>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</si>
  <si>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</si>
  <si>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</si>
  <si>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</si>
  <si>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</si>
  <si>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</si>
  <si>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</si>
  <si>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</si>
  <si>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</si>
  <si>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</si>
  <si>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</si>
  <si>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</si>
  <si>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</si>
  <si>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</si>
  <si>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</si>
  <si>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</si>
  <si>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</si>
  <si>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</si>
  <si>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</si>
  <si>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</si>
  <si>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</si>
  <si>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</si>
  <si>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</si>
  <si>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</si>
  <si>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</si>
  <si>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</si>
  <si>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</si>
  <si>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</si>
  <si>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</si>
  <si>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</si>
  <si>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</si>
  <si>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</si>
  <si>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</si>
  <si>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</si>
  <si>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</si>
  <si>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</si>
  <si>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</si>
  <si>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</si>
  <si>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</si>
  <si>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</si>
  <si>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</si>
  <si>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</si>
  <si>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</si>
  <si>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</si>
  <si>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</si>
  <si>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</si>
  <si>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</si>
  <si>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</si>
  <si>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</si>
  <si>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</si>
  <si>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</si>
  <si>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</si>
  <si>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</si>
  <si>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</si>
  <si>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</si>
  <si>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</si>
  <si>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</si>
  <si>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</si>
  <si>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</si>
  <si>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</si>
  <si>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</si>
  <si>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</si>
  <si>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</si>
  <si>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</si>
  <si>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</si>
  <si>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</si>
  <si>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</si>
  <si>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</si>
  <si>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</si>
  <si>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</si>
  <si>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</si>
  <si>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</si>
  <si>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</si>
  <si>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</si>
  <si>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</si>
  <si>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</si>
  <si>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</si>
  <si>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</si>
  <si>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</si>
  <si>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</si>
  <si>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</si>
  <si>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</si>
  <si>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</si>
  <si>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</si>
  <si>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</si>
  <si>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</si>
  <si>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</si>
  <si>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</si>
  <si>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</si>
  <si>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</si>
  <si>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</si>
  <si>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</si>
  <si>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</si>
  <si>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</si>
  <si>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</si>
  <si>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</si>
  <si>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</si>
  <si>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</si>
  <si>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</si>
  <si>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</si>
  <si>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</si>
  <si>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</si>
  <si>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</si>
  <si>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</si>
  <si>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</si>
  <si>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</si>
  <si>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</si>
  <si>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</si>
  <si>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</si>
  <si>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</si>
  <si>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</si>
  <si>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</si>
  <si>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</si>
  <si>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</si>
  <si>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</si>
  <si>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</si>
  <si>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</si>
  <si>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</si>
  <si>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</si>
  <si>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</si>
  <si>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</si>
  <si>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</si>
  <si>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</si>
  <si>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</si>
  <si>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</si>
  <si>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</si>
  <si>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</si>
  <si>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</si>
  <si>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</si>
  <si>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</si>
  <si>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</si>
  <si>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</si>
  <si>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</si>
  <si>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</si>
  <si>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</si>
  <si>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</si>
  <si>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</si>
  <si>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</si>
  <si>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</si>
  <si>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</si>
  <si>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</si>
  <si>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</si>
  <si>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</si>
  <si>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</si>
  <si>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</si>
  <si>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</si>
  <si>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</si>
  <si>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</si>
  <si>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</si>
  <si>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</si>
  <si>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</si>
  <si>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</si>
  <si>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</si>
  <si>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</si>
  <si>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</si>
  <si>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</si>
  <si>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</si>
  <si>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</si>
  <si>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</si>
  <si>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</si>
  <si>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</si>
  <si>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</si>
  <si>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</si>
  <si>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</si>
  <si>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</si>
  <si>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</si>
  <si>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</si>
  <si>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</si>
  <si>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</si>
  <si>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</si>
  <si>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</si>
  <si>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</si>
  <si>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</si>
  <si>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</si>
  <si>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</si>
  <si>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</si>
  <si>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</si>
  <si>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</si>
  <si>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</si>
  <si>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</si>
  <si>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</si>
  <si>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</si>
  <si>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</si>
  <si>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</si>
  <si>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</si>
  <si>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</si>
  <si>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</si>
  <si>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</si>
  <si>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</si>
  <si>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</si>
  <si>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</si>
  <si>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</si>
  <si>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</si>
  <si>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</si>
  <si>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</si>
  <si>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</si>
  <si>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</si>
  <si>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</si>
  <si>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</si>
  <si>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</si>
  <si>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</si>
  <si>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</si>
  <si>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</si>
  <si>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</si>
  <si>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</si>
  <si>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</si>
  <si>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</si>
  <si>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</si>
  <si>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</si>
  <si>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</si>
  <si>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</si>
  <si>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</si>
  <si>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</si>
  <si>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</si>
  <si>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</si>
  <si>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</si>
  <si>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</si>
  <si>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</si>
  <si>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</si>
  <si>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</si>
  <si>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</si>
  <si>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</si>
  <si>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</si>
  <si>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</si>
  <si>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</si>
  <si>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</si>
  <si>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</si>
  <si>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</si>
  <si>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</si>
  <si>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</si>
  <si>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</si>
  <si>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</si>
  <si>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</si>
  <si>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</si>
  <si>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</si>
  <si>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</si>
  <si>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</si>
  <si>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</si>
  <si>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</si>
  <si>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</si>
  <si>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</si>
  <si>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</si>
  <si>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</si>
  <si>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</si>
  <si>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</si>
  <si>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</si>
  <si>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</si>
  <si>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</si>
  <si>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</si>
  <si>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</si>
  <si>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</si>
  <si>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</si>
  <si>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</si>
  <si>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</si>
  <si>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</si>
  <si>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</si>
  <si>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</si>
  <si>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</si>
  <si>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</si>
  <si>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</si>
  <si>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</si>
  <si>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</si>
  <si>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</si>
  <si>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</si>
  <si>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</si>
  <si>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</si>
  <si>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</si>
  <si>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</si>
  <si>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</si>
  <si>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</si>
  <si>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</si>
  <si>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</si>
  <si>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</si>
  <si>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</si>
  <si>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</si>
  <si>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</si>
  <si>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</si>
  <si>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</si>
  <si>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</si>
  <si>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</si>
  <si>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</si>
  <si>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</si>
  <si>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</si>
  <si>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</si>
  <si>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</si>
  <si>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</si>
  <si>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</si>
  <si>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</si>
  <si>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</si>
  <si>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</si>
  <si>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</si>
  <si>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</si>
  <si>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</si>
  <si>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</si>
  <si>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</si>
  <si>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</si>
  <si>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</si>
  <si>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</si>
  <si>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</si>
  <si>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</si>
  <si>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</si>
  <si>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</si>
  <si>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</si>
  <si>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</si>
  <si>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</si>
  <si>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</si>
  <si>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</si>
  <si>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</si>
  <si>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</si>
  <si>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</si>
  <si>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</si>
  <si>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</si>
  <si>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</si>
  <si>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</si>
  <si>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</si>
  <si>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</si>
  <si>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</si>
  <si>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</si>
  <si>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</si>
  <si>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</si>
  <si>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</si>
  <si>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</si>
  <si>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</si>
  <si>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</si>
  <si>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</si>
  <si>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</si>
  <si>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</si>
  <si>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</si>
  <si>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</si>
  <si>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</si>
  <si>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</si>
  <si>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</si>
  <si>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</si>
  <si>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</si>
  <si>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</si>
  <si>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</si>
  <si>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</si>
  <si>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</si>
  <si>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</si>
  <si>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</si>
  <si>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</si>
  <si>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</si>
  <si>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</si>
  <si>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</si>
  <si>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</si>
  <si>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</si>
  <si>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</si>
  <si>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</si>
  <si>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</si>
  <si>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</si>
  <si>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</si>
  <si>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</si>
  <si>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</si>
  <si>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</si>
  <si>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</si>
  <si>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</si>
  <si>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</si>
  <si>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</si>
  <si>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</si>
  <si>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</si>
  <si>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</si>
  <si>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</si>
  <si>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</si>
  <si>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</si>
  <si>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</si>
  <si>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</si>
  <si>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</si>
  <si>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</si>
  <si>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</si>
  <si>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</si>
  <si>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</si>
  <si>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</si>
  <si>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</si>
  <si>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</si>
  <si>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</si>
  <si>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</si>
  <si>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</si>
  <si>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</si>
  <si>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</si>
  <si>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</si>
  <si>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</si>
  <si>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</si>
  <si>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</si>
  <si>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</si>
  <si>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</si>
  <si>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</si>
  <si>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</si>
  <si>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</si>
  <si>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</si>
  <si>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</si>
  <si>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</si>
  <si>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</si>
  <si>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</si>
  <si>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</si>
  <si>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</si>
  <si>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</si>
  <si>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</si>
  <si>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</si>
  <si>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</si>
  <si>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</si>
  <si>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</si>
  <si>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</si>
  <si>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</si>
  <si>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</si>
  <si>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</si>
  <si>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</si>
  <si>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</si>
  <si>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</si>
  <si>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</si>
  <si>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</si>
  <si>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</si>
  <si>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</si>
  <si>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</si>
  <si>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</si>
  <si>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</si>
  <si>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</si>
  <si>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</si>
  <si>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</si>
  <si>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</si>
  <si>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</si>
  <si>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</si>
  <si>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</si>
  <si>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</si>
  <si>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</si>
  <si>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</si>
  <si>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</si>
  <si>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</si>
  <si>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</si>
  <si>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</si>
  <si>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</si>
  <si>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</si>
  <si>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</si>
  <si>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</si>
  <si>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</si>
  <si>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</si>
  <si>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</si>
  <si>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</si>
  <si>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</si>
  <si>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</si>
  <si>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</si>
  <si>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</si>
  <si>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</si>
  <si>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</si>
  <si>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</si>
  <si>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</si>
  <si>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</si>
  <si>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</si>
  <si>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</si>
  <si>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</si>
  <si>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</si>
  <si>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</si>
  <si>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</si>
  <si>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</si>
  <si>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</si>
  <si>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</si>
  <si>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</si>
  <si>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</si>
  <si>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</si>
  <si>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</si>
  <si>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</si>
  <si>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</si>
  <si>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</si>
  <si>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</si>
  <si>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</si>
  <si>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</si>
  <si>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</si>
  <si>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</si>
  <si>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</si>
  <si>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</si>
  <si>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</si>
  <si>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</si>
  <si>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</si>
  <si>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</si>
  <si>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</si>
  <si>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</si>
  <si>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</si>
  <si>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</si>
  <si>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</si>
  <si>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</si>
  <si>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</si>
  <si>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</si>
  <si>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</si>
  <si>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</si>
  <si>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</si>
  <si>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</si>
  <si>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</si>
  <si>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</si>
  <si>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</si>
  <si>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</si>
  <si>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</si>
  <si>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</si>
  <si>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</si>
  <si>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</si>
  <si>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</si>
  <si>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</si>
  <si>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</si>
  <si>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</si>
  <si>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</si>
  <si>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</si>
  <si>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</si>
  <si>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</si>
  <si>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</si>
  <si>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</si>
  <si>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</si>
  <si>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</si>
  <si>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</si>
  <si>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</si>
  <si>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</si>
  <si>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</si>
  <si>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</si>
  <si>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</si>
  <si>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</si>
  <si>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</si>
  <si>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</si>
  <si>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</si>
  <si>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</si>
  <si>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</si>
  <si>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</si>
  <si>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</si>
  <si>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</si>
  <si>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</si>
  <si>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</si>
  <si>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</si>
  <si>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</si>
  <si>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</si>
  <si>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</si>
  <si>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</si>
  <si>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</si>
  <si>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</si>
  <si>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</si>
  <si>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</si>
  <si>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</si>
  <si>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</si>
  <si>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</si>
  <si>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</si>
  <si>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</si>
  <si>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</si>
  <si>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</si>
  <si>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</si>
  <si>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</si>
  <si>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</si>
  <si>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</si>
  <si>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</si>
  <si>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</si>
  <si>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</si>
  <si>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</si>
  <si>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</si>
  <si>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</si>
  <si>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</si>
  <si>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</si>
  <si>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</si>
  <si>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</si>
  <si>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</si>
  <si>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</si>
  <si>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</si>
  <si>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</si>
  <si>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</si>
  <si>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</si>
  <si>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</si>
  <si>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</si>
  <si>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</si>
  <si>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</si>
  <si>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</si>
  <si>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</si>
  <si>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</si>
  <si>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</si>
  <si>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</si>
  <si>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</si>
  <si>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</si>
  <si>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</si>
  <si>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</si>
  <si>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</si>
  <si>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</si>
  <si>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</si>
  <si>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</si>
  <si>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</si>
  <si>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</si>
  <si>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</si>
  <si>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</si>
  <si>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</si>
  <si>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</si>
  <si>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</si>
  <si>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</si>
  <si>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</si>
  <si>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</si>
  <si>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</si>
  <si>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</si>
  <si>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</si>
  <si>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</si>
  <si>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</si>
  <si>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</si>
  <si>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</si>
  <si>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</si>
  <si>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</si>
  <si>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</si>
  <si>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</si>
  <si>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</si>
  <si>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</si>
  <si>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</si>
  <si>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</si>
  <si>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</si>
  <si>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</si>
  <si>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</si>
  <si>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</si>
  <si>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</si>
  <si>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</si>
  <si>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</si>
  <si>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</si>
  <si>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</si>
  <si>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</si>
  <si>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</si>
  <si>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</si>
  <si>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</si>
  <si>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</si>
  <si>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</si>
  <si>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</si>
  <si>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</si>
  <si>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</si>
  <si>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</si>
  <si>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</si>
  <si>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</si>
  <si>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</si>
  <si>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</si>
  <si>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</si>
  <si>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</si>
  <si>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</si>
  <si>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</si>
  <si>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</si>
  <si>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</si>
  <si>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</si>
  <si>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</si>
  <si>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</si>
  <si>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</si>
  <si>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</si>
  <si>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</si>
  <si>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</si>
  <si>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</si>
  <si>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</si>
  <si>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</si>
  <si>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</si>
  <si>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</si>
  <si>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</si>
  <si>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</si>
  <si>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</si>
  <si>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</si>
  <si>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</si>
  <si>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</si>
  <si>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</si>
  <si>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</si>
  <si>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</si>
  <si>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</si>
  <si>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</si>
  <si>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</si>
  <si>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</si>
  <si>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</si>
  <si>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</si>
  <si>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</si>
  <si>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</si>
  <si>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</si>
  <si>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</si>
  <si>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</si>
  <si>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</si>
  <si>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</si>
  <si>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</si>
  <si>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</si>
  <si>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</si>
  <si>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</si>
  <si>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</si>
  <si>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</si>
  <si>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</si>
  <si>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</si>
  <si>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</si>
  <si>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</si>
  <si>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</si>
  <si>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</si>
  <si>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</si>
  <si>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</si>
  <si>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</si>
  <si>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</si>
  <si>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</si>
  <si>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</si>
  <si>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</si>
  <si>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</si>
  <si>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</si>
  <si>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</si>
  <si>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</si>
  <si>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</si>
  <si>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</si>
  <si>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</si>
  <si>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</si>
  <si>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</si>
  <si>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</si>
  <si>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</si>
  <si>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</si>
  <si>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</si>
  <si>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</si>
  <si>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</si>
  <si>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</si>
  <si>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</si>
  <si>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</si>
  <si>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</si>
  <si>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</si>
  <si>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</si>
  <si>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</si>
  <si>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</si>
  <si>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</si>
  <si>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</si>
  <si>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</si>
  <si>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</si>
  <si>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</si>
  <si>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</si>
  <si>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</si>
  <si>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</si>
  <si>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</si>
  <si>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</si>
  <si>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</si>
  <si>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</si>
  <si>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</si>
  <si>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</si>
  <si>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</si>
  <si>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</si>
  <si>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</si>
  <si>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</si>
  <si>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</si>
  <si>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</si>
  <si>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</si>
  <si>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</si>
  <si>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</si>
  <si>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</si>
  <si>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</si>
  <si>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</si>
  <si>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</si>
  <si>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</si>
  <si>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</si>
  <si>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</si>
  <si>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</si>
  <si>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</si>
  <si>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</si>
  <si>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</si>
  <si>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</si>
  <si>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</si>
  <si>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</si>
  <si>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</si>
  <si>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</si>
  <si>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</si>
  <si>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</si>
  <si>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</si>
  <si>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</si>
  <si>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</si>
  <si>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</si>
  <si>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</si>
  <si>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</si>
  <si>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</si>
  <si>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</si>
  <si>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</si>
  <si>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</si>
  <si>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</si>
  <si>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</si>
  <si>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</si>
  <si>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</si>
  <si>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</si>
  <si>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</si>
  <si>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</si>
  <si>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</si>
  <si>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</si>
  <si>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</si>
  <si>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</si>
  <si>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</si>
  <si>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</si>
  <si>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</si>
  <si>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</si>
  <si>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</si>
  <si>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</si>
  <si>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</si>
  <si>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</si>
  <si>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</si>
  <si>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</si>
  <si>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</si>
  <si>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</si>
  <si>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</si>
  <si>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</si>
  <si>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</si>
  <si>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</si>
  <si>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</si>
  <si>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</si>
  <si>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</si>
  <si>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</si>
  <si>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</si>
  <si>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</si>
  <si>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</si>
  <si>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</si>
  <si>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</si>
  <si>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</si>
  <si>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</si>
  <si>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</si>
  <si>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</si>
  <si>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</si>
  <si>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</si>
  <si>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</si>
  <si>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</si>
  <si>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</si>
  <si>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</si>
  <si>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</si>
  <si>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</si>
  <si>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</si>
  <si>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</si>
  <si>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</si>
  <si>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</si>
  <si>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</si>
  <si>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</si>
  <si>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</si>
  <si>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</si>
  <si>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</si>
  <si>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</si>
  <si>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</si>
  <si>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</si>
  <si>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</si>
  <si>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</si>
  <si>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</si>
  <si>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</si>
  <si>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</si>
  <si>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</si>
  <si>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</si>
  <si>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</si>
  <si>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</si>
  <si>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</si>
  <si>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</si>
  <si>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</si>
  <si>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</si>
  <si>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</si>
  <si>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</si>
  <si>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</si>
  <si>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</si>
  <si>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</si>
  <si>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</si>
  <si>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</si>
  <si>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</si>
  <si>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</si>
  <si>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</si>
  <si>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</si>
  <si>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</si>
  <si>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</si>
  <si>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</si>
  <si>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</si>
  <si>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</si>
  <si>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</si>
  <si>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</si>
  <si>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</si>
  <si>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</si>
  <si>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</si>
  <si>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</si>
  <si>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</si>
  <si>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</si>
  <si>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</si>
  <si>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</si>
  <si>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</si>
  <si>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</si>
  <si>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</si>
  <si>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</si>
  <si>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</si>
  <si>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</si>
  <si>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</si>
  <si>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</si>
  <si>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</si>
  <si>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</si>
  <si>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</si>
  <si>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</si>
  <si>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</si>
  <si>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</si>
  <si>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</si>
  <si>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</si>
  <si>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</si>
  <si>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</si>
  <si>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</si>
  <si>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</si>
  <si>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</si>
  <si>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</si>
  <si>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</si>
  <si>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</si>
  <si>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</si>
  <si>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</si>
  <si>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</si>
  <si>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</si>
  <si>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</si>
  <si>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</si>
  <si>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</si>
  <si>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</si>
  <si>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</si>
  <si>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</si>
  <si>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</si>
  <si>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</si>
  <si>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</si>
  <si>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</si>
  <si>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</si>
  <si>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</si>
  <si>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</si>
  <si>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</si>
  <si>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</si>
  <si>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</si>
  <si>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</si>
  <si>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</si>
  <si>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</si>
  <si>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</si>
  <si>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</si>
  <si>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</si>
  <si>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</si>
  <si>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</si>
  <si>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</si>
  <si>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</si>
  <si>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</si>
  <si>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</si>
  <si>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</si>
  <si>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</si>
  <si>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</si>
  <si>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</si>
  <si>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</si>
  <si>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</si>
  <si>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</si>
  <si>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</si>
  <si>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</si>
  <si>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</si>
  <si>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</si>
  <si>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</si>
  <si>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</si>
  <si>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</si>
  <si>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</si>
  <si>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</si>
  <si>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</si>
  <si>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</si>
  <si>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</si>
  <si>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</si>
  <si>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</si>
  <si>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</si>
  <si>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</si>
  <si>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</si>
  <si>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</si>
  <si>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</si>
  <si>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</si>
  <si>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</si>
  <si>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</si>
  <si>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</si>
  <si>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</si>
  <si>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</si>
  <si>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</si>
  <si>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</si>
  <si>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</si>
  <si>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</si>
  <si>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</si>
  <si>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</si>
  <si>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</si>
  <si>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</si>
  <si>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</si>
  <si>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</si>
  <si>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</si>
  <si>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</si>
  <si>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</si>
  <si>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</si>
  <si>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</si>
  <si>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</si>
  <si>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</si>
  <si>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</si>
  <si>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</si>
  <si>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</si>
  <si>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</si>
  <si>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</si>
  <si>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</si>
  <si>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</si>
  <si>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</si>
  <si>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</si>
  <si>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</si>
  <si>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</si>
  <si>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</si>
  <si>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</si>
  <si>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</si>
  <si>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</si>
  <si>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</si>
  <si>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</si>
  <si>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</si>
  <si>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</si>
  <si>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</si>
  <si>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</si>
  <si>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</si>
  <si>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</si>
  <si>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</si>
  <si>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</si>
  <si>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</si>
  <si>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</si>
  <si>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</si>
  <si>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</si>
  <si>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</si>
  <si>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</si>
  <si>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</si>
  <si>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</si>
  <si>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</si>
  <si>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</si>
  <si>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</si>
  <si>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</si>
  <si>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</si>
  <si>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</si>
  <si>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</si>
  <si>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</si>
  <si>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</si>
  <si>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</si>
  <si>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</si>
  <si>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</si>
  <si>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</si>
  <si>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</si>
  <si>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</si>
  <si>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</si>
  <si>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</si>
  <si>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</si>
  <si>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</si>
  <si>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</si>
  <si>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</si>
  <si>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</si>
  <si>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</si>
  <si>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</si>
  <si>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</si>
  <si>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</si>
  <si>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</si>
  <si>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</si>
  <si>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</si>
  <si>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</si>
  <si>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</si>
  <si>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</si>
  <si>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</si>
  <si>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</si>
  <si>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</si>
  <si>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</si>
  <si>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</si>
  <si>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</si>
  <si>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</si>
  <si>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</si>
  <si>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</si>
  <si>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</si>
  <si>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</si>
  <si>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</si>
  <si>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</si>
  <si>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</si>
  <si>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</si>
  <si>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</si>
  <si>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</si>
  <si>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</si>
  <si>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</si>
  <si>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</si>
  <si>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</si>
  <si>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</si>
  <si>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</si>
  <si>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</si>
  <si>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</si>
  <si>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</si>
  <si>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</si>
  <si>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</si>
  <si>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</si>
  <si>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</si>
  <si>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</si>
  <si>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</si>
  <si>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</si>
  <si>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</si>
  <si>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</si>
  <si>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</si>
  <si>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</si>
  <si>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</si>
  <si>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</si>
  <si>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</si>
  <si>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</si>
  <si>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</si>
  <si>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</si>
  <si>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</si>
  <si>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</si>
  <si>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</si>
  <si>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</si>
  <si>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</si>
  <si>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</si>
  <si>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</si>
  <si>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</si>
  <si>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</si>
  <si>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</si>
  <si>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</si>
  <si>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</si>
  <si>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</si>
  <si>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</si>
  <si>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</si>
  <si>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</si>
  <si>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</si>
  <si>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</si>
  <si>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</si>
  <si>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</si>
  <si>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</si>
  <si>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</si>
  <si>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</si>
  <si>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</si>
  <si>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</si>
  <si>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</si>
  <si>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</si>
  <si>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</si>
  <si>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</si>
  <si>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</si>
  <si>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</si>
  <si>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</si>
  <si>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</si>
  <si>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</si>
  <si>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</si>
  <si>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</si>
  <si>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</si>
  <si>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</si>
  <si>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</si>
  <si>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</si>
  <si>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</si>
  <si>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</si>
  <si>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</si>
  <si>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</si>
  <si>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</si>
  <si>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</si>
  <si>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</si>
  <si>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</si>
  <si>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</si>
  <si>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</si>
  <si>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</si>
  <si>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</si>
  <si>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</si>
  <si>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</si>
  <si>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</si>
  <si>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</si>
  <si>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</si>
  <si>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</si>
  <si>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</si>
  <si>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</si>
  <si>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</si>
  <si>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</si>
  <si>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</si>
  <si>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</si>
  <si>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</si>
  <si>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</si>
  <si>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</si>
  <si>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</si>
  <si>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</si>
  <si>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</si>
  <si>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</si>
  <si>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</si>
  <si>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</si>
  <si>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</si>
  <si>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</si>
  <si>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</si>
  <si>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</si>
  <si>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</si>
  <si>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</si>
  <si>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</si>
  <si>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</si>
  <si>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</si>
  <si>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</si>
  <si>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</si>
  <si>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</si>
  <si>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</si>
  <si>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</si>
  <si>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</si>
  <si>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</si>
  <si>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</si>
  <si>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</si>
  <si>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</si>
  <si>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</si>
  <si>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</si>
  <si>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</si>
  <si>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</si>
  <si>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</si>
  <si>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</si>
  <si>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</si>
  <si>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</si>
  <si>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</si>
  <si>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</si>
  <si>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</si>
  <si>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</si>
  <si>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</si>
  <si>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</si>
  <si>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</si>
  <si>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</si>
  <si>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</si>
  <si>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</si>
  <si>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</si>
  <si>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</si>
  <si>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</si>
  <si>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</si>
  <si>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</si>
  <si>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</si>
  <si>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</si>
  <si>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</si>
  <si>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</si>
  <si>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</si>
  <si>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</si>
  <si>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</si>
  <si>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</si>
  <si>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</si>
  <si>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</si>
  <si>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</si>
  <si>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</si>
  <si>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</si>
  <si>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</si>
  <si>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</si>
  <si>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</si>
  <si>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</si>
  <si>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</si>
  <si>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</si>
  <si>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</si>
  <si>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</si>
  <si>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</si>
  <si>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</si>
  <si>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</si>
  <si>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</si>
  <si>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</si>
  <si>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</si>
  <si>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</si>
  <si>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</si>
  <si>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</si>
  <si>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</si>
  <si>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</si>
  <si>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</si>
  <si>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</si>
  <si>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</si>
  <si>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</si>
  <si>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</si>
  <si>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</si>
  <si>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</si>
  <si>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</si>
  <si>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</si>
  <si>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</si>
  <si>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</si>
  <si>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</si>
  <si>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</si>
  <si>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</si>
  <si>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</si>
  <si>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</si>
  <si>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</si>
  <si>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</si>
  <si>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</si>
  <si>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</si>
  <si>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</si>
  <si>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</si>
  <si>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</si>
  <si>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</si>
  <si>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</si>
  <si>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</si>
  <si>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</si>
  <si>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</si>
  <si>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</si>
  <si>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</si>
  <si>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</si>
  <si>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</si>
  <si>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</si>
  <si>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</si>
  <si>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</si>
  <si>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</si>
  <si>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</si>
  <si>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</si>
  <si>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</si>
  <si>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</si>
  <si>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</si>
  <si>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</si>
  <si>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</si>
  <si>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</si>
  <si>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</si>
  <si>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</si>
  <si>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</si>
  <si>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</si>
  <si>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</si>
  <si>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</si>
  <si>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</si>
  <si>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</si>
  <si>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</si>
  <si>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</si>
  <si>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</si>
  <si>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</si>
  <si>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</si>
  <si>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</si>
  <si>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</si>
  <si>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</si>
  <si>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</si>
  <si>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</si>
  <si>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</si>
  <si>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</si>
  <si>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</si>
  <si>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</si>
  <si>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</si>
  <si>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</si>
  <si>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</si>
  <si>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</si>
  <si>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</si>
  <si>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</si>
  <si>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</si>
  <si>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</si>
  <si>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</si>
  <si>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</si>
  <si>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</si>
  <si>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</si>
  <si>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</si>
  <si>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</si>
  <si>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</si>
  <si>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</si>
  <si>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</si>
  <si>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</si>
  <si>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</si>
  <si>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</si>
  <si>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</si>
  <si>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</si>
  <si>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</si>
  <si>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</si>
  <si>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</si>
  <si>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</si>
  <si>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</si>
  <si>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</si>
  <si>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</si>
  <si>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</si>
  <si>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</si>
  <si>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</si>
  <si>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</si>
  <si>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</si>
  <si>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</si>
  <si>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</si>
  <si>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</si>
  <si>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</si>
  <si>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</si>
  <si>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</si>
  <si>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</si>
  <si>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</si>
  <si>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</si>
  <si>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</si>
  <si>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</si>
  <si>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</si>
  <si>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</si>
  <si>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</si>
  <si>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</si>
  <si>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</si>
  <si>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</si>
  <si>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</si>
  <si>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</si>
  <si>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</si>
  <si>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</si>
  <si>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</si>
  <si>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</si>
  <si>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</si>
  <si>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</si>
  <si>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</si>
  <si>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</si>
  <si>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</si>
  <si>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</si>
  <si>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</si>
  <si>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</si>
  <si>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</si>
  <si>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</si>
  <si>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</si>
  <si>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</si>
  <si>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</si>
  <si>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</si>
  <si>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</si>
  <si>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</si>
  <si>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</si>
  <si>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</si>
  <si>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</si>
  <si>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</si>
  <si>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</si>
  <si>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</si>
  <si>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</si>
  <si>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</si>
  <si>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</si>
  <si>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</si>
  <si>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</si>
  <si>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</si>
  <si>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</si>
  <si>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</si>
  <si>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</si>
  <si>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</si>
  <si>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</si>
  <si>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</si>
  <si>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</si>
  <si>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</si>
  <si>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</si>
  <si>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</si>
  <si>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</si>
  <si>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</si>
  <si>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</si>
  <si>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</si>
  <si>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</si>
  <si>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</si>
  <si>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</si>
  <si>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</si>
  <si>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</si>
  <si>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</si>
  <si>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</si>
  <si>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</si>
  <si>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</si>
  <si>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</si>
  <si>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</si>
  <si>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</si>
  <si>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</si>
  <si>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</si>
  <si>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</si>
  <si>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</si>
  <si>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</si>
  <si>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</si>
  <si>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</si>
  <si>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</si>
  <si>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</si>
  <si>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</si>
  <si>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</si>
  <si>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</si>
  <si>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</si>
  <si>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</si>
  <si>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</si>
  <si>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</si>
  <si>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</si>
  <si>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</si>
  <si>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</si>
  <si>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</si>
  <si>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</si>
  <si>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</si>
  <si>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</si>
  <si>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</si>
  <si>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</si>
  <si>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</si>
  <si>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</si>
  <si>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</si>
  <si>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</si>
  <si>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</si>
  <si>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</si>
  <si>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</si>
  <si>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</si>
  <si>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</si>
  <si>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</si>
  <si>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</si>
  <si>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</si>
  <si>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</si>
  <si>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</si>
  <si>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</si>
  <si>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</si>
  <si>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</si>
  <si>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</si>
  <si>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</si>
  <si>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</si>
  <si>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</si>
  <si>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</si>
  <si>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</si>
  <si>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</si>
  <si>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</si>
  <si>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</si>
  <si>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</si>
  <si>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</si>
  <si>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</si>
  <si>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</si>
  <si>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</si>
  <si>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</si>
  <si>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</si>
  <si>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</si>
  <si>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</si>
  <si>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</si>
  <si>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</si>
  <si>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</si>
  <si>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</si>
  <si>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</si>
  <si>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</si>
  <si>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</si>
  <si>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</si>
  <si>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</si>
  <si>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</si>
  <si>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</si>
  <si>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</si>
  <si>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</si>
  <si>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</si>
  <si>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</si>
  <si>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</si>
  <si>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</si>
  <si>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</si>
  <si>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</si>
  <si>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</si>
  <si>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</si>
  <si>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</si>
  <si>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</si>
  <si>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</si>
  <si>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</si>
  <si>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</si>
  <si>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</si>
  <si>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</si>
  <si>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</si>
  <si>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</si>
  <si>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</si>
  <si>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</si>
  <si>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</si>
  <si>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</si>
  <si>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</si>
  <si>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</si>
  <si>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</si>
  <si>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</si>
  <si>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</si>
  <si>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</si>
  <si>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</si>
  <si>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</si>
  <si>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</si>
  <si>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</si>
  <si>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</si>
  <si>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</si>
  <si>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</si>
  <si>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</si>
  <si>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</si>
  <si>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</si>
  <si>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</si>
  <si>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</si>
  <si>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</si>
  <si>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</si>
  <si>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</si>
  <si>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</si>
  <si>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</si>
  <si>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</si>
  <si>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</si>
  <si>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</si>
  <si>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</si>
  <si>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</si>
  <si>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</si>
  <si>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</si>
  <si>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</si>
  <si>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</si>
  <si>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</si>
  <si>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</si>
  <si>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</si>
  <si>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</si>
  <si>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</si>
  <si>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</si>
  <si>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</si>
  <si>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</si>
  <si>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</si>
  <si>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</si>
  <si>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</si>
  <si>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</si>
  <si>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</si>
  <si>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</si>
  <si>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</si>
  <si>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</si>
  <si>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</si>
  <si>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</si>
  <si>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</si>
  <si>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</si>
  <si>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</si>
  <si>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</si>
  <si>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</si>
  <si>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</si>
  <si>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</si>
  <si>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</si>
  <si>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</si>
  <si>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</si>
  <si>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</si>
  <si>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</si>
  <si>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</si>
  <si>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</si>
  <si>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</si>
  <si>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</si>
  <si>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</si>
  <si>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</si>
  <si>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</si>
  <si>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</si>
  <si>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</si>
  <si>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</si>
  <si>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</si>
  <si>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</si>
  <si>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</si>
  <si>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</si>
  <si>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</si>
  <si>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</si>
  <si>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</si>
  <si>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</si>
  <si>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</si>
  <si>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</si>
  <si>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</si>
  <si>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</si>
  <si>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</si>
  <si>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</si>
  <si>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</si>
  <si>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</si>
  <si>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</si>
  <si>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</si>
  <si>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</si>
  <si>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</si>
  <si>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</si>
  <si>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</si>
  <si>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</si>
  <si>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</si>
  <si>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</si>
  <si>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</si>
  <si>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</si>
  <si>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</si>
  <si>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</si>
  <si>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</si>
  <si>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</si>
  <si>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</si>
  <si>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</si>
  <si>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</si>
  <si>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</si>
  <si>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</si>
  <si>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</si>
  <si>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</si>
  <si>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</si>
  <si>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</si>
  <si>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</si>
  <si>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</si>
  <si>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</si>
  <si>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</si>
  <si>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</si>
  <si>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</si>
  <si>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</si>
  <si>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</si>
  <si>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</si>
  <si>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</si>
  <si>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</si>
  <si>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</si>
  <si>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</si>
  <si>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</si>
  <si>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</si>
  <si>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</si>
  <si>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</si>
  <si>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</si>
  <si>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</si>
  <si>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</si>
  <si>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</si>
  <si>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</si>
  <si>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</si>
  <si>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</si>
  <si>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</si>
  <si>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</si>
  <si>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</si>
  <si>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</si>
  <si>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</si>
  <si>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</si>
  <si>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</si>
  <si>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</si>
  <si>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</si>
  <si>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</si>
  <si>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</si>
  <si>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</si>
  <si>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</si>
  <si>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</si>
  <si>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</si>
  <si>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</si>
  <si>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</si>
  <si>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</si>
  <si>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</si>
  <si>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</si>
  <si>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</si>
  <si>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</si>
  <si>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</si>
  <si>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</si>
  <si>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</si>
  <si>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</si>
  <si>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</si>
  <si>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</si>
  <si>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</si>
  <si>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</si>
  <si>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</si>
  <si>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</si>
  <si>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</si>
  <si>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</si>
  <si>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</si>
  <si>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</si>
  <si>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</si>
  <si>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</si>
  <si>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</si>
  <si>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</si>
  <si>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</si>
  <si>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</si>
  <si>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</si>
  <si>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</si>
  <si>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</si>
  <si>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</si>
  <si>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</si>
  <si>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</si>
  <si>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</si>
  <si>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</si>
  <si>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</si>
  <si>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</si>
  <si>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</si>
  <si>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</si>
  <si>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</si>
  <si>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</si>
  <si>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</si>
  <si>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</si>
  <si>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</si>
  <si>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</si>
  <si>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</si>
  <si>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</si>
  <si>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</si>
  <si>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</si>
  <si>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</si>
  <si>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</si>
  <si>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</si>
  <si>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</si>
  <si>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</si>
  <si>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</si>
  <si>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</si>
  <si>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</si>
  <si>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</si>
  <si>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</si>
  <si>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</si>
  <si>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</si>
  <si>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</si>
  <si>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</si>
  <si>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</si>
  <si>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</si>
  <si>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</si>
  <si>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</si>
  <si>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</si>
  <si>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</si>
  <si>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</si>
  <si>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</si>
  <si>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</si>
  <si>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</si>
  <si>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</si>
  <si>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</si>
  <si>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</si>
  <si>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</si>
  <si>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</si>
  <si>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</si>
  <si>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</si>
  <si>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</si>
  <si>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</si>
  <si>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</si>
  <si>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</si>
  <si>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</si>
  <si>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</si>
  <si>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</si>
  <si>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</si>
  <si>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</si>
  <si>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</si>
  <si>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</si>
  <si>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</si>
  <si>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</si>
  <si>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</si>
  <si>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</si>
  <si>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</si>
  <si>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</si>
  <si>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</si>
  <si>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</si>
  <si>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</si>
  <si>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</si>
  <si>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</si>
  <si>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</si>
  <si>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</si>
  <si>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</si>
  <si>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</si>
  <si>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</si>
  <si>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</si>
  <si>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</si>
  <si>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</si>
  <si>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</si>
  <si>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</si>
  <si>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</si>
  <si>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</si>
  <si>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</si>
  <si>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</si>
  <si>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</si>
  <si>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</si>
  <si>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</si>
  <si>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</si>
  <si>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</si>
  <si>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</si>
  <si>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</si>
  <si>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</si>
  <si>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</si>
  <si>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</si>
  <si>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</si>
  <si>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</si>
  <si>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</si>
  <si>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</si>
  <si>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</si>
  <si>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</si>
  <si>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</si>
  <si>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</si>
  <si>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</si>
  <si>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</si>
  <si>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</si>
  <si>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</si>
  <si>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</si>
  <si>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</si>
  <si>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</si>
  <si>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</si>
  <si>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</si>
  <si>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</si>
  <si>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</si>
  <si>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</si>
  <si>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</si>
  <si>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</si>
  <si>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</si>
  <si>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</si>
  <si>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</si>
  <si>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</si>
  <si>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</si>
  <si>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</si>
  <si>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</si>
  <si>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</si>
  <si>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</si>
  <si>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</si>
  <si>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</si>
  <si>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</si>
  <si>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</si>
  <si>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</si>
  <si>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</si>
  <si>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</si>
  <si>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</si>
  <si>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</si>
  <si>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</si>
  <si>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</si>
  <si>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</si>
  <si>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</si>
  <si>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</si>
  <si>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</si>
  <si>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</si>
  <si>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</si>
  <si>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</si>
  <si>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</si>
  <si>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</si>
  <si>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</si>
  <si>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</si>
  <si>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</si>
  <si>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</si>
  <si>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</si>
  <si>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</si>
  <si>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</si>
  <si>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</si>
  <si>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</si>
  <si>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</si>
  <si>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</si>
  <si>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</si>
  <si>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</si>
  <si>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</si>
  <si>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</si>
  <si>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</si>
  <si>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</si>
  <si>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</si>
  <si>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</si>
  <si>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</si>
  <si>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</si>
  <si>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</si>
  <si>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</si>
  <si>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</si>
  <si>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</si>
  <si>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</si>
  <si>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</si>
  <si>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</si>
  <si>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</si>
  <si>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</si>
  <si>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</si>
  <si>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</si>
  <si>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</si>
  <si>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</si>
  <si>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</si>
  <si>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</si>
  <si>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</si>
  <si>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</si>
  <si>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</si>
  <si>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</si>
  <si>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</si>
  <si>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</si>
  <si>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</si>
  <si>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</si>
  <si>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</si>
  <si>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</si>
  <si>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</si>
  <si>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</si>
  <si>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</si>
  <si>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</si>
  <si>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</si>
  <si>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</si>
  <si>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</si>
  <si>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</si>
  <si>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</si>
  <si>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</si>
  <si>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</si>
  <si>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</si>
  <si>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</si>
  <si>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</si>
  <si>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</si>
  <si>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</si>
  <si>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</si>
  <si>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</si>
  <si>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</si>
  <si>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</si>
  <si>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</si>
  <si>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</si>
  <si>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</si>
  <si>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</si>
  <si>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</si>
  <si>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</si>
  <si>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</si>
  <si>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</si>
  <si>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</si>
  <si>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</si>
  <si>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</si>
  <si>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</si>
  <si>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</si>
  <si>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</si>
  <si>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</si>
  <si>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</si>
  <si>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</si>
  <si>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</si>
  <si>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</si>
  <si>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</si>
  <si>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</si>
  <si>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</si>
  <si>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</si>
  <si>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</si>
  <si>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</si>
  <si>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</si>
  <si>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</si>
  <si>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</si>
  <si>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</si>
  <si>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</si>
  <si>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</si>
  <si>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</si>
  <si>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</si>
  <si>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</si>
  <si>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</si>
  <si>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</si>
  <si>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</si>
  <si>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</si>
  <si>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</si>
  <si>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</si>
  <si>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</si>
  <si>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</si>
  <si>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</si>
  <si>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</si>
  <si>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</si>
  <si>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</si>
  <si>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</si>
  <si>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</si>
  <si>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</si>
  <si>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</si>
  <si>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</si>
  <si>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</si>
  <si>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</si>
  <si>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</si>
  <si>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</si>
  <si>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</si>
  <si>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</si>
  <si>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</si>
  <si>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</si>
  <si>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</si>
  <si>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</si>
  <si>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</si>
  <si>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</si>
  <si>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</si>
  <si>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</si>
  <si>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</si>
  <si>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</si>
  <si>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</si>
  <si>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</si>
  <si>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</si>
  <si>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</si>
  <si>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</si>
  <si>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</si>
  <si>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</si>
  <si>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</si>
  <si>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</si>
  <si>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</si>
  <si>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</si>
  <si>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</si>
  <si>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</si>
  <si>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</si>
  <si>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</si>
  <si>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</si>
  <si>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</si>
  <si>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</si>
  <si>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</si>
  <si>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</si>
  <si>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</si>
  <si>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</si>
  <si>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</si>
  <si>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</si>
  <si>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</si>
  <si>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</si>
  <si>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</si>
  <si>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</si>
  <si>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</si>
  <si>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</si>
  <si>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</si>
  <si>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</si>
  <si>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</si>
  <si>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</si>
  <si>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</si>
  <si>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</si>
  <si>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</si>
  <si>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</si>
  <si>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</si>
  <si>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</si>
  <si>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</si>
  <si>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</si>
  <si>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</si>
  <si>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</si>
  <si>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</si>
  <si>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</si>
  <si>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</si>
  <si>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</si>
  <si>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</si>
  <si>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</si>
  <si>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</si>
  <si>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</si>
  <si>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</si>
  <si>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</si>
  <si>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</si>
  <si>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</si>
  <si>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</si>
  <si>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</si>
  <si>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</si>
  <si>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</si>
  <si>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</si>
  <si>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</si>
  <si>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</si>
  <si>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</si>
  <si>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</si>
  <si>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</si>
  <si>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</si>
  <si>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</si>
  <si>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</si>
  <si>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</si>
  <si>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</si>
  <si>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</si>
  <si>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</si>
  <si>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</si>
  <si>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</si>
  <si>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</si>
  <si>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</si>
  <si>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</si>
  <si>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</si>
  <si>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</si>
  <si>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</si>
  <si>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</si>
  <si>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</si>
  <si>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</si>
  <si>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</si>
  <si>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</si>
  <si>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</si>
  <si>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</si>
  <si>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</si>
  <si>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</si>
  <si>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</si>
  <si>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</si>
  <si>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</si>
  <si>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</si>
  <si>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</si>
  <si>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</si>
  <si>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</si>
  <si>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</si>
  <si>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</si>
  <si>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</si>
  <si>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</si>
  <si>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</si>
  <si>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</si>
  <si>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</si>
  <si>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</si>
  <si>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</si>
  <si>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</si>
  <si>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</si>
  <si>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</si>
  <si>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</si>
  <si>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</si>
  <si>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</si>
  <si>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</si>
  <si>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</si>
  <si>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</si>
  <si>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</si>
  <si>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</si>
  <si>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</si>
  <si>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</si>
  <si>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</si>
  <si>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</si>
  <si>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</si>
  <si>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</si>
  <si>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</si>
  <si>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</si>
  <si>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</si>
  <si>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</si>
  <si>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</si>
  <si>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</si>
  <si>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</si>
  <si>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</si>
  <si>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</si>
  <si>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</si>
  <si>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</si>
  <si>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</si>
  <si>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</si>
  <si>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</si>
  <si>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</si>
  <si>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</si>
  <si>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</si>
  <si>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</si>
  <si>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</si>
  <si>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</si>
  <si>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</si>
  <si>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</si>
  <si>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</si>
  <si>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</si>
  <si>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</si>
  <si>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</si>
  <si>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</si>
  <si>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</si>
  <si>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</si>
  <si>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</si>
  <si>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</si>
  <si>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</si>
  <si>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</si>
  <si>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</si>
  <si>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</si>
  <si>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</si>
  <si>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</si>
  <si>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</si>
  <si>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</si>
  <si>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</si>
  <si>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</si>
  <si>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</si>
  <si>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</si>
  <si>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</si>
  <si>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</si>
  <si>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</si>
  <si>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</si>
  <si>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</si>
  <si>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</si>
  <si>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</si>
  <si>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</si>
  <si>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</si>
  <si>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</si>
  <si>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</si>
  <si>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</si>
  <si>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</si>
  <si>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</si>
  <si>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</si>
  <si>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</si>
  <si>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</si>
  <si>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</si>
  <si>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</si>
  <si>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</si>
  <si>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</si>
  <si>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</si>
  <si>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</si>
  <si>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</si>
  <si>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</si>
  <si>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</si>
  <si>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</si>
  <si>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</si>
  <si>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</si>
  <si>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</si>
  <si>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</si>
  <si>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</si>
  <si>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</si>
  <si>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</si>
  <si>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</si>
  <si>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</si>
  <si>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</si>
  <si>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</si>
  <si>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</si>
  <si>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</si>
  <si>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</si>
  <si>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</si>
  <si>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</si>
  <si>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</si>
  <si>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</si>
  <si>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</si>
  <si>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</si>
  <si>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</si>
  <si>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</si>
  <si>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</si>
  <si>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</si>
  <si>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</si>
  <si>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</si>
  <si>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</si>
  <si>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</si>
  <si>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</si>
  <si>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</si>
  <si>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</si>
  <si>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</si>
  <si>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</si>
  <si>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</si>
  <si>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</si>
  <si>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</si>
  <si>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</si>
  <si>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</si>
  <si>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</si>
  <si>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</si>
  <si>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</si>
  <si>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</si>
  <si>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</si>
  <si>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</si>
  <si>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</si>
  <si>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</si>
  <si>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</si>
  <si>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</si>
  <si>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</si>
  <si>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</si>
  <si>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</si>
  <si>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</si>
  <si>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</si>
  <si>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</si>
  <si>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</si>
  <si>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</si>
  <si>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</si>
  <si>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</si>
  <si>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</si>
  <si>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</si>
  <si>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</si>
  <si>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</si>
  <si>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</si>
  <si>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</si>
  <si>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</si>
  <si>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</si>
  <si>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</si>
  <si>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</si>
  <si>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</si>
  <si>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</si>
  <si>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</si>
  <si>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</si>
  <si>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</si>
  <si>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</si>
  <si>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</si>
  <si>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</si>
  <si>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</si>
  <si>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</si>
  <si>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</si>
  <si>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</si>
  <si>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</si>
  <si>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</si>
  <si>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</si>
  <si>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</si>
  <si>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</si>
  <si>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</si>
  <si>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</si>
  <si>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</si>
  <si>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</si>
  <si>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</si>
  <si>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</si>
  <si>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</si>
  <si>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</si>
  <si>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</si>
  <si>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</si>
  <si>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</si>
  <si>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</si>
  <si>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</si>
  <si>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</si>
  <si>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</si>
  <si>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</si>
  <si>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</si>
  <si>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</si>
  <si>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</si>
  <si>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</si>
  <si>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</si>
  <si>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</si>
  <si>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</si>
  <si>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</si>
  <si>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</si>
  <si>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</si>
  <si>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</si>
  <si>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</si>
  <si>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</si>
  <si>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</si>
  <si>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</si>
  <si>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</si>
  <si>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</si>
  <si>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</si>
  <si>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</si>
  <si>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</si>
  <si>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</si>
  <si>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</si>
  <si>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</si>
  <si>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</si>
  <si>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</si>
  <si>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</si>
  <si>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</si>
  <si>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</si>
  <si>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</si>
  <si>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</si>
  <si>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</si>
  <si>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</si>
  <si>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</si>
  <si>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</si>
  <si>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</si>
  <si>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</si>
  <si>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</si>
  <si>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</si>
  <si>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</si>
  <si>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</si>
  <si>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</si>
  <si>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</si>
  <si>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</si>
  <si>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</si>
  <si>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</si>
  <si>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</si>
  <si>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</si>
  <si>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</si>
  <si>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</si>
  <si>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</si>
  <si>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</si>
  <si>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</si>
  <si>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</si>
  <si>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</si>
  <si>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</si>
  <si>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</si>
  <si>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</si>
  <si>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</si>
  <si>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</si>
  <si>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</si>
  <si>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</si>
  <si>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</si>
  <si>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</si>
  <si>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</si>
  <si>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</si>
  <si>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</si>
  <si>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</si>
  <si>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</si>
  <si>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</si>
  <si>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</si>
  <si>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</si>
  <si>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</si>
  <si>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</si>
  <si>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</si>
  <si>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</si>
  <si>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</si>
  <si>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</si>
  <si>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</si>
  <si>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</si>
  <si>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</si>
  <si>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</si>
  <si>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</si>
  <si>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</si>
  <si>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</si>
  <si>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</si>
  <si>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</si>
  <si>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</si>
  <si>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</si>
  <si>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</si>
  <si>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</si>
  <si>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</si>
  <si>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</si>
  <si>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</si>
  <si>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</si>
  <si>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</si>
  <si>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</si>
  <si>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</si>
  <si>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</si>
  <si>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</si>
  <si>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</si>
  <si>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</si>
  <si>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</si>
  <si>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</si>
  <si>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</si>
  <si>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</si>
  <si>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</si>
  <si>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</si>
  <si>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</si>
  <si>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</si>
  <si>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</si>
  <si>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</si>
  <si>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</si>
  <si>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</si>
  <si>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</si>
  <si>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</si>
  <si>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</si>
  <si>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</si>
  <si>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</si>
  <si>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</si>
  <si>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</si>
  <si>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</si>
  <si>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</si>
  <si>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</si>
  <si>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</si>
  <si>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</si>
  <si>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</si>
  <si>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</si>
  <si>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</si>
  <si>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</si>
  <si>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</si>
  <si>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</si>
  <si>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</si>
  <si>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</si>
  <si>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</si>
  <si>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</si>
  <si>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</si>
  <si>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</si>
  <si>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</si>
  <si>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</si>
  <si>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</si>
  <si>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</si>
  <si>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</si>
  <si>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</si>
  <si>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</si>
  <si>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</si>
  <si>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</si>
  <si>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</si>
  <si>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</si>
  <si>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</si>
  <si>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</si>
  <si>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</si>
  <si>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</si>
  <si>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</si>
  <si>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</si>
  <si>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</si>
  <si>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</si>
  <si>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</si>
  <si>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</si>
  <si>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</si>
  <si>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</si>
  <si>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</si>
  <si>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</si>
  <si>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</si>
  <si>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</si>
  <si>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</si>
  <si>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</si>
  <si>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</si>
  <si>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</si>
  <si>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</si>
  <si>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</si>
  <si>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</si>
  <si>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</si>
  <si>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</si>
  <si>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</si>
  <si>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</si>
  <si>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</si>
  <si>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</si>
  <si>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</si>
  <si>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</si>
  <si>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</si>
  <si>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</si>
  <si>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</si>
  <si>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</si>
  <si>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</si>
  <si>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</si>
  <si>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</si>
  <si>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</si>
  <si>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</si>
  <si>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</si>
  <si>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</si>
  <si>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</si>
  <si>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</si>
  <si>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</si>
  <si>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</si>
  <si>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</si>
  <si>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</si>
  <si>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</si>
  <si>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</si>
  <si>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</si>
  <si>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</si>
  <si>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</si>
  <si>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</si>
  <si>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</si>
  <si>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</si>
  <si>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</si>
  <si>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</si>
  <si>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</si>
  <si>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</si>
  <si>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</si>
  <si>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</si>
  <si>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</si>
  <si>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</si>
  <si>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</si>
  <si>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</si>
  <si>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</si>
  <si>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</si>
  <si>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</si>
  <si>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</si>
  <si>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</si>
  <si>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</si>
  <si>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</si>
  <si>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</si>
  <si>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</si>
  <si>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</si>
  <si>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</si>
  <si>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</si>
  <si>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</si>
  <si>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</si>
  <si>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</si>
  <si>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</si>
  <si>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</si>
  <si>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</si>
  <si>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</si>
  <si>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</si>
  <si>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</si>
  <si>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</si>
  <si>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</si>
  <si>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</si>
  <si>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</si>
  <si>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</si>
  <si>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</si>
  <si>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</si>
  <si>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</si>
  <si>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</si>
  <si>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</si>
  <si>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</si>
  <si>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</si>
  <si>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</si>
  <si>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</si>
  <si>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</si>
  <si>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</si>
  <si>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</si>
  <si>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</si>
  <si>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</si>
  <si>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</si>
  <si>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</si>
  <si>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</si>
  <si>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</si>
  <si>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</si>
  <si>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</si>
  <si>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</si>
  <si>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</si>
  <si>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</si>
  <si>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</si>
  <si>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</si>
  <si>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</si>
  <si>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</si>
  <si>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</si>
  <si>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</si>
  <si>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</si>
  <si>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</si>
  <si>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</si>
  <si>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</si>
  <si>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</si>
  <si>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</si>
  <si>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</si>
  <si>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</si>
  <si>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</si>
  <si>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</si>
  <si>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</si>
  <si>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</si>
  <si>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</si>
  <si>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</si>
  <si>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</si>
  <si>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</si>
  <si>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</si>
  <si>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</si>
  <si>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</si>
  <si>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</si>
  <si>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</si>
  <si>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</si>
  <si>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</si>
  <si>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</si>
  <si>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</si>
  <si>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</si>
  <si>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</si>
  <si>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</si>
  <si>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</si>
  <si>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</si>
  <si>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</si>
  <si>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</si>
  <si>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</si>
  <si>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</si>
  <si>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</si>
  <si>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</si>
  <si>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</si>
  <si>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</si>
  <si>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</si>
  <si>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</si>
  <si>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</si>
  <si>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</si>
  <si>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</si>
  <si>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</si>
  <si>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</si>
  <si>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</si>
  <si>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</si>
  <si>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</si>
  <si>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</si>
  <si>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</si>
  <si>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</si>
  <si>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</si>
  <si>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</si>
  <si>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</si>
  <si>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</si>
  <si>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</si>
  <si>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</si>
  <si>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</si>
  <si>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</si>
  <si>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</si>
  <si>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</si>
  <si>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</si>
  <si>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</si>
  <si>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</si>
  <si>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</si>
  <si>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</si>
  <si>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</si>
  <si>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</si>
  <si>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</si>
  <si>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</si>
  <si>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</si>
  <si>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</si>
  <si>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</si>
  <si>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</si>
  <si>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</si>
  <si>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</si>
  <si>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</si>
  <si>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</si>
  <si>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</si>
  <si>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</si>
  <si>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</si>
  <si>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</si>
  <si>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</si>
  <si>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</si>
  <si>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</si>
  <si>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</si>
  <si>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</si>
  <si>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</si>
  <si>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</si>
  <si>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</si>
  <si>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</si>
  <si>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</si>
  <si>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</si>
  <si>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</si>
  <si>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</si>
  <si>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</si>
  <si>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</si>
  <si>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</si>
  <si>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</si>
  <si>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</si>
  <si>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</si>
  <si>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</si>
  <si>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</si>
  <si>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</si>
  <si>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</si>
  <si>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</si>
  <si>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</si>
  <si>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</si>
  <si>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</si>
  <si>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</si>
  <si>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</si>
  <si>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</si>
  <si>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</si>
  <si>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</si>
  <si>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</si>
  <si>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</si>
  <si>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</si>
  <si>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</si>
  <si>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</si>
  <si>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</si>
  <si>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</si>
  <si>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</si>
  <si>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</si>
  <si>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</si>
  <si>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</si>
  <si>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</si>
  <si>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</si>
  <si>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</si>
  <si>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</si>
  <si>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</si>
  <si>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</si>
  <si>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</si>
  <si>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</si>
  <si>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</si>
  <si>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</si>
  <si>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</si>
  <si>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</si>
  <si>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</si>
  <si>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</si>
  <si>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</si>
  <si>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</si>
  <si>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</si>
  <si>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</si>
  <si>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</si>
  <si>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</si>
  <si>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</si>
  <si>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</si>
  <si>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</si>
  <si>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</si>
  <si>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</si>
  <si>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</si>
  <si>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</si>
  <si>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</si>
  <si>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</si>
  <si>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</si>
  <si>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</si>
  <si>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</si>
  <si>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</si>
  <si>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</si>
  <si>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</si>
  <si>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</si>
  <si>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</si>
  <si>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</si>
  <si>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</si>
  <si>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</si>
  <si>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</si>
  <si>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</si>
  <si>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</si>
  <si>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</si>
  <si>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</si>
  <si>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</si>
  <si>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</si>
  <si>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</si>
  <si>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</si>
  <si>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</si>
  <si>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</si>
  <si>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</si>
  <si>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</si>
  <si>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</si>
  <si>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</si>
  <si>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</si>
  <si>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</si>
  <si>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</si>
  <si>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</si>
  <si>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</si>
  <si>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</si>
  <si>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</si>
  <si>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</si>
  <si>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</si>
  <si>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</si>
  <si>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</si>
  <si>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</si>
  <si>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</si>
  <si>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</si>
  <si>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</si>
  <si>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</si>
  <si>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</si>
  <si>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</si>
  <si>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</si>
  <si>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</si>
  <si>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</si>
  <si>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</si>
  <si>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</si>
  <si>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</si>
  <si>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</si>
  <si>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</si>
  <si>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</si>
  <si>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</si>
  <si>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</si>
  <si>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</si>
  <si>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</si>
  <si>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</si>
  <si>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</si>
  <si>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</si>
  <si>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</si>
  <si>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</si>
  <si>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</si>
  <si>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</si>
  <si>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</si>
  <si>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</si>
  <si>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</si>
  <si>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</si>
  <si>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</si>
  <si>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</si>
  <si>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</si>
  <si>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</si>
  <si>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</si>
  <si>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</si>
  <si>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</si>
  <si>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</si>
  <si>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</si>
  <si>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</si>
  <si>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</si>
  <si>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</si>
  <si>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</si>
  <si>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</si>
  <si>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</si>
  <si>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</si>
  <si>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</si>
  <si>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</si>
  <si>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</si>
  <si>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</si>
  <si>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</si>
  <si>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</si>
  <si>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</si>
  <si>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</si>
  <si>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</si>
  <si>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</si>
  <si>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</si>
  <si>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</si>
  <si>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</si>
  <si>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</si>
  <si>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</si>
  <si>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</si>
  <si>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</si>
  <si>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</si>
  <si>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</si>
  <si>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</si>
  <si>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</si>
  <si>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</si>
  <si>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</si>
  <si>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</si>
  <si>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</si>
  <si>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</si>
  <si>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</si>
  <si>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</si>
  <si>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</si>
  <si>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</si>
  <si>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</si>
  <si>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</si>
  <si>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</si>
  <si>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</si>
  <si>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</si>
  <si>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</si>
  <si>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</si>
  <si>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</si>
  <si>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</si>
  <si>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</si>
  <si>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</si>
  <si>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</si>
  <si>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</si>
  <si>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</si>
  <si>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</si>
  <si>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</si>
  <si>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</si>
  <si>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</si>
  <si>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</si>
  <si>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</si>
  <si>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</si>
  <si>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</si>
  <si>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</si>
  <si>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</si>
  <si>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</si>
  <si>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</si>
  <si>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</si>
  <si>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</si>
  <si>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</si>
  <si>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</si>
  <si>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</si>
  <si>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</si>
  <si>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</si>
  <si>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</si>
  <si>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</si>
  <si>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</si>
  <si>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</si>
  <si>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</si>
  <si>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</si>
  <si>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</si>
  <si>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</si>
  <si>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</si>
  <si>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</si>
  <si>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</si>
  <si>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</si>
  <si>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</si>
  <si>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</si>
  <si>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</si>
  <si>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</si>
  <si>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</si>
  <si>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</si>
  <si>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</si>
  <si>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</si>
  <si>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</si>
  <si>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</si>
  <si>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</si>
  <si>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</si>
  <si>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</si>
  <si>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</si>
  <si>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</si>
  <si>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</si>
  <si>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</si>
  <si>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</si>
  <si>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</si>
  <si>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</si>
  <si>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</si>
  <si>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</si>
  <si>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</si>
  <si>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</si>
  <si>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</si>
  <si>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</si>
  <si>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</si>
  <si>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</si>
  <si>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</si>
  <si>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</si>
  <si>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</si>
  <si>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</si>
  <si>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</si>
  <si>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</si>
  <si>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</si>
  <si>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</si>
  <si>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</si>
  <si>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</si>
  <si>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</si>
  <si>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</si>
  <si>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</si>
  <si>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</si>
  <si>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</si>
  <si>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</si>
  <si>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</si>
  <si>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</si>
  <si>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</si>
  <si>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</si>
  <si>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</si>
  <si>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</si>
  <si>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</si>
  <si>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</si>
  <si>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</si>
  <si>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</si>
  <si>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</si>
  <si>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</si>
  <si>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</si>
  <si>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</si>
  <si>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</si>
  <si>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</si>
  <si>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</si>
  <si>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</si>
  <si>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</si>
  <si>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</si>
  <si>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</si>
  <si>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</si>
  <si>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</si>
  <si>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</si>
  <si>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</si>
  <si>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</si>
  <si>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</si>
  <si>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</si>
  <si>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</si>
  <si>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</si>
  <si>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</si>
  <si>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</si>
  <si>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</si>
  <si>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</si>
  <si>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</si>
  <si>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</si>
  <si>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</si>
  <si>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</si>
  <si>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</si>
  <si>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</si>
  <si>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</si>
  <si>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</si>
  <si>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</si>
  <si>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</si>
  <si>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</si>
  <si>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</si>
  <si>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</si>
  <si>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</si>
  <si>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</si>
  <si>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</si>
  <si>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</si>
  <si>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</si>
  <si>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</si>
  <si>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</si>
  <si>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</si>
  <si>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</si>
  <si>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</si>
  <si>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</si>
  <si>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</si>
  <si>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</si>
  <si>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</si>
  <si>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</si>
  <si>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</si>
  <si>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</si>
  <si>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</si>
  <si>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</si>
  <si>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</si>
  <si>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</si>
  <si>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</si>
  <si>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</si>
  <si>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</si>
  <si>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</si>
  <si>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</si>
  <si>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</si>
  <si>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</si>
  <si>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</si>
  <si>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</si>
  <si>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</si>
  <si>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</si>
  <si>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</si>
  <si>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</si>
  <si>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</si>
  <si>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</si>
  <si>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</si>
  <si>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</si>
  <si>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</si>
  <si>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</si>
  <si>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</si>
  <si>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</si>
  <si>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</si>
  <si>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</si>
  <si>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</si>
  <si>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</si>
  <si>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</si>
  <si>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</si>
  <si>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</si>
  <si>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</si>
  <si>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</si>
  <si>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</si>
  <si>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</si>
  <si>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</si>
  <si>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</si>
  <si>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</si>
  <si>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</si>
  <si>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</si>
  <si>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</si>
  <si>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</si>
  <si>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</si>
  <si>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</si>
  <si>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</si>
  <si>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</si>
  <si>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</si>
  <si>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</si>
  <si>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</si>
  <si>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</si>
  <si>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</si>
  <si>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</si>
  <si>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</si>
  <si>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</si>
  <si>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</si>
  <si>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</si>
  <si>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</si>
  <si>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</si>
  <si>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</si>
  <si>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</si>
  <si>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</si>
  <si>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</si>
  <si>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</si>
  <si>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</si>
  <si>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</si>
  <si>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</si>
  <si>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</si>
  <si>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</si>
  <si>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</si>
  <si>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</si>
  <si>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</si>
  <si>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</si>
  <si>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</si>
  <si>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</si>
  <si>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</si>
  <si>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</si>
  <si>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</si>
  <si>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</si>
  <si>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</si>
  <si>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</si>
  <si>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</si>
  <si>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</si>
  <si>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</si>
  <si>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</si>
  <si>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</si>
  <si>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</si>
  <si>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</si>
  <si>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</si>
  <si>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</si>
  <si>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</si>
  <si>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</si>
  <si>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</si>
  <si>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</si>
  <si>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</si>
  <si>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</si>
  <si>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</si>
  <si>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</si>
  <si>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</si>
  <si>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</si>
  <si>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</si>
  <si>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</si>
  <si>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</si>
  <si>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</si>
  <si>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</si>
  <si>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</si>
  <si>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</si>
  <si>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</si>
  <si>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</si>
  <si>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</si>
  <si>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</si>
  <si>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</si>
  <si>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</si>
  <si>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</si>
  <si>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</si>
  <si>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</si>
  <si>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</si>
  <si>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</si>
  <si>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</si>
  <si>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</si>
  <si>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</si>
  <si>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</si>
  <si>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</si>
  <si>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</si>
  <si>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</si>
  <si>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</si>
  <si>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</si>
  <si>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</si>
  <si>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</si>
  <si>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</si>
  <si>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</si>
  <si>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</si>
  <si>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</si>
  <si>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</si>
  <si>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</si>
  <si>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</si>
  <si>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</si>
  <si>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</si>
  <si>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</si>
  <si>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</si>
  <si>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</si>
  <si>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</si>
  <si>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</si>
  <si>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</si>
  <si>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</si>
  <si>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</si>
  <si>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</si>
  <si>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</si>
  <si>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</si>
  <si>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</si>
  <si>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</si>
  <si>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</si>
  <si>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</si>
  <si>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</si>
  <si>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</si>
  <si>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</si>
  <si>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</si>
  <si>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</si>
  <si>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</si>
  <si>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</si>
  <si>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</si>
  <si>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</si>
  <si>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</si>
  <si>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</si>
  <si>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</si>
  <si>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</si>
  <si>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</si>
  <si>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</si>
  <si>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</si>
  <si>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</si>
  <si>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</si>
  <si>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</si>
  <si>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</si>
  <si>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</si>
  <si>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</si>
  <si>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</si>
  <si>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</si>
  <si>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</si>
  <si>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</si>
  <si>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</si>
  <si>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</si>
  <si>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</si>
  <si>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</si>
  <si>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</si>
  <si>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</si>
  <si>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</si>
  <si>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</si>
  <si>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</si>
  <si>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</si>
  <si>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</si>
  <si>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</si>
  <si>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</si>
  <si>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</si>
  <si>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</si>
  <si>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</si>
  <si>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</si>
  <si>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</si>
  <si>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</si>
  <si>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</si>
  <si>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</si>
  <si>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</si>
  <si>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</si>
  <si>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</si>
  <si>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</si>
  <si>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</si>
  <si>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</si>
  <si>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</si>
  <si>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</si>
  <si>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</si>
  <si>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</si>
  <si>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</si>
  <si>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</si>
  <si>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</si>
  <si>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</si>
  <si>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</si>
  <si>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</si>
  <si>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</si>
  <si>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</si>
  <si>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</si>
  <si>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</si>
  <si>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</si>
  <si>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</si>
  <si>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</si>
  <si>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</si>
  <si>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</si>
  <si>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</si>
  <si>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</si>
  <si>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</si>
  <si>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</si>
  <si>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</si>
  <si>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</si>
  <si>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</si>
  <si>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</si>
  <si>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</si>
  <si>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</si>
  <si>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</si>
  <si>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</si>
  <si>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</si>
  <si>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</si>
  <si>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</si>
  <si>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</si>
  <si>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</si>
  <si>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</si>
  <si>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</si>
  <si>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</si>
  <si>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</si>
  <si>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</si>
  <si>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</si>
  <si>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</si>
  <si>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</si>
  <si>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</si>
  <si>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</si>
  <si>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</si>
  <si>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</si>
  <si>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</si>
  <si>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</si>
  <si>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</si>
  <si>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</si>
  <si>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</si>
  <si>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</si>
  <si>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</si>
  <si>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</si>
  <si>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</si>
  <si>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</si>
  <si>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</si>
  <si>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</si>
  <si>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</si>
  <si>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</si>
  <si>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</si>
  <si>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</si>
  <si>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</si>
  <si>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</si>
  <si>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</si>
  <si>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</si>
  <si>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</si>
  <si>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</si>
  <si>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</si>
  <si>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</si>
  <si>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</si>
  <si>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</si>
  <si>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</si>
  <si>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</si>
  <si>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</si>
  <si>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</si>
  <si>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</si>
  <si>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</si>
  <si>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</si>
  <si>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</si>
  <si>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</si>
  <si>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</si>
  <si>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</si>
  <si>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</si>
  <si>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</si>
  <si>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</si>
  <si>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</si>
  <si>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</si>
  <si>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</si>
  <si>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</si>
  <si>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</si>
  <si>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</si>
  <si>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</si>
  <si>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</si>
  <si>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</si>
  <si>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</si>
  <si>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</si>
  <si>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</si>
  <si>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</si>
  <si>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</si>
  <si>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</si>
  <si>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</si>
  <si>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</si>
  <si>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</si>
  <si>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</si>
  <si>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</si>
  <si>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</si>
  <si>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</si>
  <si>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</si>
  <si>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</si>
  <si>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</si>
  <si>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</si>
  <si>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</si>
  <si>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</si>
  <si>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</si>
  <si>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</si>
  <si>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</si>
  <si>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</si>
  <si>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</si>
  <si>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</si>
  <si>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</si>
  <si>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</si>
  <si>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</si>
  <si>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</si>
  <si>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</si>
  <si>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</si>
  <si>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</si>
  <si>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</si>
  <si>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</si>
  <si>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</si>
  <si>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</si>
  <si>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</si>
  <si>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</si>
  <si>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</si>
  <si>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</si>
  <si>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</si>
  <si>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</si>
  <si>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</si>
  <si>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</si>
  <si>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</si>
  <si>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</si>
  <si>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</si>
  <si>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</si>
  <si>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</si>
  <si>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</si>
  <si>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</si>
  <si>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</si>
  <si>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</si>
  <si>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</si>
  <si>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</si>
  <si>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</si>
  <si>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</si>
  <si>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</si>
  <si>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</si>
  <si>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</si>
  <si>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</si>
  <si>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</si>
  <si>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</si>
  <si>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</si>
  <si>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</si>
  <si>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</si>
  <si>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</si>
  <si>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</si>
  <si>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</si>
  <si>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</si>
  <si>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</si>
  <si>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</si>
  <si>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</si>
  <si>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</si>
  <si>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</si>
  <si>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</si>
  <si>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</si>
  <si>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</si>
  <si>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</si>
  <si>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</si>
  <si>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</si>
  <si>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</si>
  <si>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</si>
  <si>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</si>
  <si>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</si>
  <si>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</si>
  <si>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</si>
  <si>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</si>
  <si>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</si>
  <si>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</si>
  <si>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</si>
  <si>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</si>
  <si>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</si>
  <si>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</si>
  <si>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</si>
  <si>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</si>
  <si>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</si>
  <si>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</si>
  <si>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</si>
  <si>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</si>
  <si>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</si>
  <si>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</si>
  <si>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</si>
  <si>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</si>
  <si>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</si>
  <si>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</si>
  <si>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</si>
  <si>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</si>
  <si>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</si>
  <si>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</si>
  <si>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</si>
  <si>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</si>
  <si>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</si>
  <si>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</si>
  <si>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</si>
  <si>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</si>
  <si>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</si>
  <si>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</si>
  <si>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</si>
  <si>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</si>
  <si>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</si>
  <si>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</si>
  <si>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</si>
  <si>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</si>
  <si>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</si>
  <si>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</si>
  <si>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</si>
  <si>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</si>
  <si>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</si>
  <si>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</si>
  <si>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</si>
  <si>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</si>
  <si>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</si>
  <si>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</si>
  <si>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</si>
  <si>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</si>
  <si>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</si>
  <si>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</si>
  <si>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</si>
  <si>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</si>
  <si>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</si>
  <si>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</si>
  <si>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</si>
  <si>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</si>
  <si>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</si>
  <si>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</si>
  <si>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</si>
  <si>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</si>
  <si>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</si>
  <si>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</si>
  <si>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</si>
  <si>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</si>
  <si>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</si>
  <si>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</si>
  <si>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</si>
  <si>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</si>
  <si>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</si>
  <si>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</si>
  <si>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</si>
  <si>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</si>
  <si>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</si>
  <si>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</si>
  <si>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</si>
  <si>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</si>
  <si>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</si>
  <si>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</si>
  <si>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</si>
  <si>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</si>
  <si>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</si>
  <si>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</si>
  <si>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</si>
  <si>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</si>
  <si>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</si>
  <si>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</si>
  <si>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</si>
  <si>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</si>
  <si>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</si>
  <si>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</si>
  <si>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</si>
  <si>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</si>
  <si>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</si>
  <si>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</si>
  <si>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</si>
  <si>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</si>
  <si>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</si>
  <si>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</si>
  <si>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</si>
  <si>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</si>
  <si>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</si>
  <si>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</si>
  <si>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</si>
  <si>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</si>
  <si>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</si>
  <si>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</si>
  <si>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</si>
  <si>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</si>
  <si>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</si>
  <si>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</si>
  <si>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</si>
  <si>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</si>
  <si>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</si>
  <si>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</si>
  <si>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</si>
  <si>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</si>
  <si>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</si>
  <si>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</si>
  <si>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</si>
  <si>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</si>
  <si>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</si>
  <si>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</si>
  <si>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</si>
  <si>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</si>
  <si>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</si>
  <si>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</si>
  <si>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</si>
  <si>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</si>
  <si>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</si>
  <si>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</si>
  <si>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</si>
  <si>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</si>
  <si>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</si>
  <si>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</si>
  <si>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</si>
  <si>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</si>
  <si>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</si>
  <si>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</si>
  <si>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</si>
  <si>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</si>
  <si>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</si>
  <si>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</si>
  <si>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</si>
  <si>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</si>
  <si>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</si>
  <si>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</si>
  <si>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</si>
  <si>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</si>
  <si>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</si>
  <si>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</si>
  <si>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</si>
  <si>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</si>
  <si>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</si>
  <si>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</si>
  <si>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</si>
  <si>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</si>
  <si>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</si>
  <si>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</si>
  <si>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</si>
  <si>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</si>
  <si>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</si>
  <si>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</si>
  <si>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</si>
  <si>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</si>
  <si>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</si>
  <si>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</si>
  <si>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</si>
  <si>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</si>
  <si>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</si>
  <si>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</si>
  <si>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</si>
  <si>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</si>
  <si>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</si>
  <si>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</si>
  <si>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</si>
  <si>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</si>
  <si>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</si>
  <si>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</si>
  <si>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</si>
  <si>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</si>
  <si>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</si>
  <si>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</si>
  <si>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</si>
  <si>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</si>
  <si>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</si>
  <si>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</si>
  <si>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</si>
  <si>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</si>
  <si>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</si>
  <si>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</si>
  <si>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</si>
  <si>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</si>
  <si>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</si>
  <si>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</si>
  <si>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</si>
  <si>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</si>
  <si>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</si>
  <si>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</si>
  <si>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</si>
  <si>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</si>
  <si>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</si>
  <si>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</si>
  <si>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</si>
  <si>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</si>
  <si>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</si>
  <si>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</si>
  <si>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</si>
  <si>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</si>
  <si>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</si>
  <si>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</si>
  <si>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</si>
  <si>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</si>
  <si>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</si>
  <si>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</si>
  <si>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</si>
  <si>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</si>
  <si>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</si>
  <si>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</si>
  <si>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</si>
  <si>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</si>
  <si>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</si>
  <si>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</si>
  <si>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</si>
  <si>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</si>
  <si>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</si>
  <si>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</si>
  <si>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</si>
  <si>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</si>
  <si>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</si>
  <si>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</si>
  <si>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</si>
  <si>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</si>
  <si>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</si>
  <si>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</si>
  <si>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</si>
  <si>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</si>
  <si>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</si>
  <si>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</si>
  <si>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</si>
  <si>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</si>
  <si>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</si>
  <si>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</si>
  <si>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</si>
  <si>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</si>
  <si>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</si>
  <si>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</si>
  <si>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</si>
  <si>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</si>
  <si>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</si>
  <si>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</si>
  <si>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</si>
  <si>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</si>
  <si>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</si>
  <si>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</si>
  <si>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</si>
  <si>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</si>
  <si>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</si>
  <si>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</si>
  <si>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</si>
  <si>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</si>
  <si>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</si>
  <si>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</si>
  <si>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</si>
  <si>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</si>
  <si>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</si>
  <si>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</si>
  <si>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</si>
  <si>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</si>
  <si>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</si>
  <si>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</si>
  <si>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</si>
  <si>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</si>
  <si>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</si>
  <si>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</si>
  <si>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</si>
  <si>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</si>
  <si>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</si>
  <si>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</si>
  <si>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</si>
  <si>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</si>
  <si>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</si>
  <si>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</si>
  <si>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</si>
  <si>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</si>
  <si>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</si>
  <si>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</si>
  <si>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</si>
  <si>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</si>
  <si>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</si>
  <si>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</si>
  <si>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</si>
  <si>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</si>
  <si>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</si>
  <si>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</si>
  <si>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</si>
  <si>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</si>
  <si>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</si>
  <si>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</si>
  <si>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</si>
  <si>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</si>
  <si>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</si>
  <si>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</si>
  <si>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</si>
  <si>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</si>
  <si>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</si>
  <si>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</si>
  <si>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</si>
  <si>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</si>
  <si>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</si>
  <si>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</si>
  <si>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</si>
  <si>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</si>
  <si>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</si>
  <si>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</si>
  <si>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</si>
  <si>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</si>
  <si>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</si>
  <si>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</si>
  <si>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</si>
  <si>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</si>
  <si>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</si>
  <si>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</si>
  <si>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</si>
  <si>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</si>
  <si>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</si>
  <si>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</si>
  <si>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</si>
  <si>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</si>
  <si>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</si>
  <si>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</si>
  <si>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</si>
  <si>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</si>
  <si>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</si>
  <si>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</si>
  <si>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</si>
  <si>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</si>
  <si>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</si>
  <si>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</si>
  <si>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</si>
  <si>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</si>
  <si>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</si>
  <si>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</si>
  <si>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</si>
  <si>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</si>
  <si>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</si>
  <si>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</si>
  <si>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</si>
  <si>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</si>
  <si>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</si>
  <si>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</si>
  <si>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</si>
  <si>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</si>
  <si>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</si>
  <si>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</si>
  <si>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</si>
  <si>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</si>
  <si>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</si>
  <si>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</si>
  <si>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</si>
  <si>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</si>
  <si>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</si>
  <si>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</si>
  <si>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</si>
  <si>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</si>
  <si>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</si>
  <si>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</si>
  <si>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</si>
  <si>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</si>
  <si>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</si>
  <si>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</si>
  <si>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</si>
  <si>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</si>
  <si>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</si>
  <si>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</si>
  <si>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</si>
  <si>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</si>
  <si>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</si>
  <si>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</si>
  <si>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</si>
  <si>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</si>
  <si>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</si>
  <si>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</si>
  <si>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</si>
  <si>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</si>
  <si>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</si>
  <si>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</si>
  <si>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</si>
  <si>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</si>
  <si>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</si>
  <si>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</si>
  <si>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</si>
  <si>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</si>
  <si>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</si>
  <si>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</si>
  <si>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</si>
  <si>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</si>
  <si>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</si>
  <si>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</si>
  <si>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</si>
  <si>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</si>
  <si>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</si>
  <si>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</si>
  <si>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</si>
  <si>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</si>
  <si>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</si>
  <si>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</si>
  <si>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</si>
  <si>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</si>
  <si>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</si>
  <si>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</si>
  <si>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</si>
  <si>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</si>
  <si>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</si>
  <si>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</si>
  <si>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</si>
  <si>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</si>
  <si>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</si>
  <si>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</si>
  <si>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</si>
  <si>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</si>
  <si>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</si>
  <si>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</si>
  <si>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</si>
  <si>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</si>
  <si>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</si>
  <si>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</si>
  <si>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</si>
  <si>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</si>
  <si>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</si>
  <si>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</si>
  <si>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</si>
  <si>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</si>
  <si>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</si>
  <si>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</si>
  <si>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</si>
  <si>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</si>
  <si>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</si>
  <si>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</si>
  <si>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</si>
  <si>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</si>
  <si>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</si>
  <si>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</si>
  <si>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</si>
  <si>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</si>
  <si>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</si>
  <si>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</si>
  <si>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</si>
  <si>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</si>
  <si>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</si>
  <si>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</si>
  <si>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</si>
  <si>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</si>
  <si>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</si>
  <si>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</si>
  <si>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</si>
  <si>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</si>
  <si>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</si>
  <si>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</si>
  <si>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</si>
  <si>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</si>
  <si>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</si>
  <si>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</si>
  <si>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</si>
  <si>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</si>
  <si>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</si>
  <si>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</si>
  <si>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</si>
  <si>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</si>
  <si>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</si>
  <si>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</si>
  <si>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</si>
  <si>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</si>
  <si>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</si>
  <si>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</si>
  <si>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</si>
  <si>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</si>
  <si>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</si>
  <si>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</si>
  <si>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</si>
  <si>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</si>
  <si>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</si>
  <si>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</si>
  <si>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</si>
  <si>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</si>
  <si>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</si>
  <si>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</si>
  <si>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</si>
  <si>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</si>
  <si>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</si>
  <si>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</si>
  <si>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</si>
  <si>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</si>
  <si>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</si>
  <si>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</si>
  <si>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</si>
  <si>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</si>
  <si>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</si>
  <si>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</si>
  <si>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</si>
  <si>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</si>
  <si>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</si>
  <si>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</si>
  <si>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</si>
  <si>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</si>
  <si>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</si>
  <si>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</si>
  <si>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</si>
  <si>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</si>
  <si>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</si>
  <si>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</si>
  <si>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</si>
  <si>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</si>
  <si>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</si>
  <si>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</si>
  <si>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</si>
  <si>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</si>
  <si>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</si>
  <si>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</si>
  <si>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</si>
  <si>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</si>
  <si>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</si>
  <si>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</si>
  <si>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</si>
  <si>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</si>
  <si>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</si>
  <si>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</si>
  <si>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</si>
  <si>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</si>
  <si>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</si>
  <si>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</si>
  <si>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</si>
  <si>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</si>
  <si>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</si>
  <si>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</si>
  <si>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</si>
  <si>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</si>
  <si>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</si>
  <si>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</si>
  <si>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</si>
  <si>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</si>
  <si>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</si>
  <si>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</si>
  <si>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</si>
  <si>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</si>
  <si>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</si>
  <si>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</si>
  <si>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</si>
  <si>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</si>
  <si>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</si>
  <si>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</si>
  <si>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</si>
  <si>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</si>
  <si>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</si>
  <si>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</si>
  <si>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</si>
  <si>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</si>
  <si>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</si>
  <si>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</si>
  <si>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</si>
  <si>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</si>
  <si>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</si>
  <si>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</si>
  <si>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</si>
  <si>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</si>
  <si>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</si>
  <si>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</si>
  <si>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</si>
  <si>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</si>
  <si>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</si>
  <si>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</si>
  <si>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</si>
  <si>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</si>
  <si>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</si>
  <si>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</si>
  <si>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</si>
  <si>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</si>
  <si>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</si>
  <si>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</si>
  <si>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</si>
  <si>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</si>
  <si>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</si>
  <si>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</si>
  <si>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</si>
  <si>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</si>
  <si>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</si>
  <si>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</si>
  <si>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</si>
  <si>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</si>
  <si>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</si>
  <si>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</si>
  <si>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</si>
  <si>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</si>
  <si>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</si>
  <si>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</si>
  <si>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</si>
  <si>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</si>
  <si>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</si>
  <si>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</si>
  <si>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</si>
  <si>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</si>
  <si>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</si>
  <si>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</si>
  <si>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</si>
  <si>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</si>
  <si>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</si>
  <si>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</si>
  <si>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</si>
  <si>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</si>
  <si>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</si>
  <si>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</si>
  <si>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</si>
  <si>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</si>
  <si>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</si>
  <si>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</si>
  <si>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</si>
  <si>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</si>
  <si>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</si>
  <si>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</si>
  <si>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</si>
  <si>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</si>
  <si>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</si>
  <si>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</si>
  <si>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</si>
  <si>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</si>
  <si>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</si>
  <si>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</si>
  <si>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</si>
  <si>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</si>
  <si>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</si>
  <si>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</si>
  <si>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</si>
  <si>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</si>
  <si>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</si>
  <si>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</si>
  <si>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</si>
  <si>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</si>
  <si>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</si>
  <si>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</si>
  <si>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</si>
  <si>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</si>
  <si>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</si>
  <si>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</si>
  <si>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</si>
  <si>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</si>
  <si>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</si>
  <si>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</si>
  <si>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</si>
  <si>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</si>
  <si>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</si>
  <si>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</si>
  <si>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</si>
  <si>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</si>
  <si>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</si>
  <si>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</si>
  <si>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</si>
  <si>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</si>
  <si>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</si>
  <si>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</si>
  <si>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</si>
  <si>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</si>
  <si>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</si>
  <si>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</si>
  <si>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</si>
  <si>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</si>
  <si>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</si>
  <si>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</si>
  <si>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</si>
  <si>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</si>
  <si>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</si>
  <si>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</si>
  <si>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</si>
  <si>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</si>
  <si>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</si>
  <si>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</si>
  <si>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</si>
  <si>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</si>
  <si>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</si>
  <si>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</si>
  <si>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</si>
  <si>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</si>
  <si>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</si>
  <si>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</si>
  <si>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</si>
  <si>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</si>
  <si>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</si>
  <si>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</si>
  <si>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</si>
  <si>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</si>
  <si>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</si>
  <si>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</si>
  <si>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</si>
  <si>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</si>
  <si>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</si>
  <si>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</si>
  <si>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</si>
  <si>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</si>
  <si>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</si>
  <si>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</si>
  <si>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</si>
  <si>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</si>
  <si>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</si>
  <si>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</si>
  <si>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</si>
  <si>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</si>
  <si>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</si>
  <si>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</si>
  <si>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</si>
  <si>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</si>
  <si>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</si>
  <si>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</si>
  <si>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</si>
  <si>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</si>
  <si>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</si>
  <si>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</si>
  <si>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</si>
  <si>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</si>
  <si>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</si>
  <si>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</si>
  <si>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</si>
  <si>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</si>
  <si>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</si>
  <si>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</si>
  <si>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</si>
  <si>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</si>
  <si>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</si>
  <si>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</si>
  <si>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</si>
  <si>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</si>
  <si>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</si>
  <si>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</si>
  <si>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</si>
  <si>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</si>
  <si>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</si>
  <si>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</si>
  <si>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</si>
  <si>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</si>
  <si>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</si>
  <si>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</si>
  <si>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</si>
  <si>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</si>
  <si>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</si>
  <si>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</si>
  <si>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</si>
  <si>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</si>
  <si>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</si>
  <si>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</si>
  <si>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</si>
  <si>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</si>
  <si>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</si>
  <si>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</si>
  <si>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</si>
  <si>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</si>
  <si>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</si>
  <si>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</si>
  <si>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</si>
  <si>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</si>
  <si>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</si>
  <si>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</si>
  <si>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</si>
  <si>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</si>
  <si>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</si>
  <si>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</si>
  <si>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</si>
  <si>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</si>
  <si>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</si>
  <si>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</si>
  <si>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</si>
  <si>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</si>
  <si>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</si>
  <si>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</si>
  <si>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</si>
  <si>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</si>
  <si>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</si>
  <si>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</si>
  <si>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</si>
  <si>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</si>
  <si>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</si>
  <si>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</si>
  <si>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</si>
  <si>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</si>
  <si>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</si>
  <si>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</si>
  <si>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</si>
  <si>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</si>
  <si>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</si>
  <si>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</si>
  <si>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</si>
  <si>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</si>
  <si>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</si>
  <si>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</si>
  <si>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</si>
  <si>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</si>
  <si>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</si>
  <si>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</si>
  <si>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</si>
  <si>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</si>
  <si>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</si>
  <si>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</si>
  <si>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</si>
  <si>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</si>
  <si>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</si>
  <si>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</si>
  <si>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</si>
  <si>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</si>
  <si>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</si>
  <si>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</si>
  <si>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</si>
  <si>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</si>
  <si>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</si>
  <si>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</si>
  <si>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</si>
  <si>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</si>
  <si>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</si>
  <si>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</si>
  <si>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</si>
  <si>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</si>
  <si>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</si>
  <si>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</si>
  <si>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</si>
  <si>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</si>
  <si>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</si>
  <si>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</si>
  <si>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</si>
  <si>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</si>
  <si>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</si>
  <si>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</si>
  <si>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</si>
  <si>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</si>
  <si>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</si>
  <si>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</si>
  <si>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</si>
  <si>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</si>
  <si>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</si>
  <si>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</si>
  <si>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</si>
  <si>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</si>
  <si>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</si>
  <si>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</si>
  <si>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</si>
  <si>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</si>
  <si>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</si>
  <si>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</si>
  <si>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</si>
  <si>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</si>
  <si>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</si>
  <si>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</si>
  <si>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</si>
  <si>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</si>
  <si>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</si>
  <si>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</si>
  <si>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</si>
  <si>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</si>
  <si>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</si>
  <si>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</si>
  <si>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</si>
  <si>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</si>
  <si>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</si>
  <si>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</si>
  <si>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</si>
  <si>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</si>
  <si>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</si>
  <si>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</si>
  <si>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</si>
  <si>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</si>
  <si>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</si>
  <si>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</si>
  <si>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</si>
  <si>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</si>
  <si>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</si>
  <si>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</si>
  <si>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</si>
  <si>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</si>
  <si>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</si>
  <si>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</si>
  <si>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</si>
  <si>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</si>
  <si>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</si>
  <si>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</si>
  <si>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</si>
  <si>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</si>
  <si>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</si>
  <si>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</si>
  <si>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</si>
  <si>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</si>
  <si>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</si>
  <si>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</si>
  <si>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</si>
  <si>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</si>
  <si>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</si>
  <si>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</si>
  <si>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</si>
  <si>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</si>
  <si>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</si>
  <si>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</si>
  <si>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</si>
  <si>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</si>
  <si>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</si>
  <si>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</si>
  <si>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</si>
  <si>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</si>
  <si>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</si>
  <si>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</si>
  <si>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</si>
  <si>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</si>
  <si>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</si>
  <si>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</si>
  <si>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</si>
  <si>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</si>
  <si>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</si>
  <si>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</si>
  <si>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</si>
  <si>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</si>
  <si>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</si>
  <si>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</si>
  <si>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</si>
  <si>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</si>
  <si>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</si>
  <si>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</si>
  <si>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</si>
  <si>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</si>
  <si>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</si>
  <si>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</si>
  <si>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</si>
  <si>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</si>
  <si>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</si>
  <si>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</si>
  <si>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</si>
  <si>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</si>
  <si>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</si>
  <si>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</si>
  <si>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</si>
  <si>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</si>
  <si>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</si>
  <si>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</si>
  <si>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</si>
  <si>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</si>
  <si>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</si>
  <si>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</si>
  <si>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</si>
  <si>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</si>
  <si>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</si>
  <si>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</si>
  <si>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</si>
  <si>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</si>
  <si>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</si>
  <si>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</si>
  <si>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</si>
  <si>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</si>
  <si>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</si>
  <si>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</si>
  <si>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</si>
  <si>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</si>
  <si>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</si>
  <si>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</si>
  <si>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</si>
  <si>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</si>
  <si>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</si>
  <si>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</si>
  <si>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</si>
  <si>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</si>
  <si>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</si>
  <si>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</si>
  <si>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</si>
  <si>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</si>
  <si>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</si>
  <si>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</si>
  <si>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</si>
  <si>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</si>
  <si>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</si>
  <si>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</si>
  <si>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</si>
  <si>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</si>
  <si>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</si>
  <si>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</si>
  <si>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</si>
  <si>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</si>
  <si>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</si>
  <si>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</si>
  <si>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</si>
  <si>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</si>
  <si>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</si>
  <si>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</si>
  <si>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</si>
  <si>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</si>
  <si>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</si>
  <si>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</si>
  <si>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</si>
  <si>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</si>
  <si>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</si>
  <si>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</si>
  <si>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</si>
  <si>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</si>
  <si>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</si>
  <si>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</si>
  <si>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</si>
  <si>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</si>
  <si>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</si>
  <si>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</si>
  <si>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</si>
  <si>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</si>
  <si>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</si>
  <si>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</si>
  <si>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</si>
  <si>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</si>
  <si>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</si>
  <si>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</si>
  <si>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</si>
  <si>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</si>
  <si>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</si>
  <si>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</si>
  <si>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</si>
  <si>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</si>
  <si>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</si>
  <si>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</si>
  <si>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</si>
  <si>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</si>
  <si>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</si>
  <si>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</si>
  <si>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</si>
  <si>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</si>
  <si>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</si>
  <si>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</si>
  <si>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</si>
  <si>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</si>
  <si>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</si>
  <si>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</si>
  <si>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</si>
  <si>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</si>
  <si>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</si>
  <si>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</si>
  <si>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</si>
  <si>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</si>
  <si>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</si>
  <si>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</si>
  <si>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</si>
  <si>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</si>
  <si>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</si>
  <si>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</si>
  <si>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</si>
  <si>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</si>
  <si>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</si>
  <si>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</si>
  <si>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</si>
  <si>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</si>
  <si>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</si>
  <si>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</si>
  <si>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</si>
  <si>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</si>
  <si>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</si>
  <si>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</si>
  <si>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</si>
  <si>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</si>
  <si>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</si>
  <si>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</si>
  <si>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</si>
  <si>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</si>
  <si>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</si>
  <si>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</si>
  <si>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</si>
  <si>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</si>
  <si>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</si>
  <si>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</si>
  <si>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</si>
  <si>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</si>
  <si>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</si>
  <si>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</si>
  <si>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</si>
  <si>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</si>
  <si>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</si>
  <si>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</si>
  <si>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</si>
  <si>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</si>
  <si>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</si>
  <si>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</si>
  <si>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</si>
  <si>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</si>
  <si>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</si>
  <si>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</si>
  <si>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</si>
  <si>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</si>
  <si>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</si>
  <si>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</si>
  <si>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</si>
  <si>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</si>
  <si>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</si>
  <si>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</si>
  <si>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</si>
  <si>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</si>
  <si>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</si>
  <si>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</si>
  <si>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</si>
  <si>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</si>
  <si>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</si>
  <si>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</si>
  <si>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</si>
  <si>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</si>
  <si>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</si>
  <si>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</si>
  <si>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</si>
  <si>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</si>
  <si>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</si>
  <si>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</si>
  <si>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</si>
  <si>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</si>
  <si>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</si>
  <si>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</si>
  <si>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</si>
  <si>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</si>
  <si>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</si>
  <si>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</si>
  <si>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</si>
  <si>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</si>
  <si>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</si>
  <si>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</si>
  <si>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</si>
  <si>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</si>
  <si>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</si>
  <si>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</si>
  <si>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</si>
  <si>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</si>
  <si>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</si>
  <si>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</si>
  <si>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</si>
  <si>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</si>
  <si>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</si>
  <si>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</si>
  <si>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</si>
  <si>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</si>
  <si>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</si>
  <si>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</si>
  <si>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</si>
  <si>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</si>
  <si>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</si>
  <si>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</si>
  <si>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</si>
  <si>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</si>
  <si>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</si>
  <si>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</si>
  <si>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</si>
  <si>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</si>
  <si>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</si>
  <si>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</si>
  <si>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</si>
  <si>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</si>
  <si>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</si>
  <si>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</si>
  <si>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</si>
  <si>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</si>
  <si>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</si>
  <si>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</si>
  <si>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</si>
  <si>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</si>
  <si>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</si>
  <si>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</si>
  <si>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</si>
  <si>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</si>
  <si>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</si>
  <si>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</si>
  <si>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</si>
  <si>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</si>
  <si>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</si>
  <si>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</si>
  <si>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</si>
  <si>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</si>
  <si>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</si>
  <si>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</si>
  <si>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</si>
  <si>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</si>
  <si>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</si>
  <si>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</si>
  <si>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</si>
  <si>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</si>
  <si>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</si>
  <si>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</si>
  <si>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</si>
  <si>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</si>
  <si>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</si>
  <si>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</si>
  <si>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</si>
  <si>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</si>
  <si>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</si>
  <si>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</si>
  <si>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</si>
  <si>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</si>
  <si>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</si>
  <si>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</si>
  <si>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</si>
  <si>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</si>
  <si>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</si>
  <si>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</si>
  <si>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</si>
  <si>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</si>
  <si>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</si>
  <si>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</si>
  <si>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</si>
  <si>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</si>
  <si>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</si>
  <si>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</si>
  <si>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</si>
  <si>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</si>
  <si>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</si>
  <si>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</si>
  <si>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</si>
  <si>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</si>
  <si>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</si>
  <si>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</si>
  <si>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</si>
  <si>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</si>
  <si>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</si>
  <si>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</si>
  <si>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</si>
  <si>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</si>
  <si>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</si>
  <si>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</si>
  <si>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</si>
  <si>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</si>
  <si>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</si>
  <si>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</si>
  <si>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</si>
  <si>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</si>
  <si>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</si>
  <si>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</si>
  <si>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</si>
  <si>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</si>
  <si>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</si>
  <si>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</si>
  <si>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</si>
  <si>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</si>
  <si>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</si>
  <si>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</si>
  <si>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</si>
  <si>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</si>
  <si>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</si>
  <si>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</si>
  <si>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</si>
  <si>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</si>
  <si>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</si>
  <si>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</si>
  <si>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</si>
  <si>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</si>
  <si>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</si>
  <si>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</si>
  <si>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</si>
  <si>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</si>
  <si>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</si>
  <si>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</si>
  <si>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</si>
  <si>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</si>
  <si>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</si>
  <si>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</si>
  <si>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</si>
  <si>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</si>
  <si>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</si>
  <si>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</si>
  <si>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</si>
  <si>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</si>
  <si>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</si>
  <si>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</si>
  <si>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</si>
  <si>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</si>
  <si>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</si>
  <si>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</si>
  <si>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</si>
  <si>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</si>
  <si>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</si>
  <si>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</si>
  <si>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</si>
  <si>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</si>
  <si>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</si>
  <si>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</si>
  <si>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</si>
  <si>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</si>
  <si>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</si>
  <si>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</si>
  <si>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</si>
  <si>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</si>
  <si>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</si>
  <si>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</si>
  <si>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</si>
  <si>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</si>
  <si>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</si>
  <si>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</si>
  <si>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</si>
  <si>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</si>
  <si>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</si>
  <si>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</si>
  <si>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</si>
  <si>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</si>
  <si>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</si>
  <si>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</si>
  <si>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</si>
  <si>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</si>
  <si>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</si>
  <si>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</si>
  <si>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</si>
  <si>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</si>
  <si>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</si>
  <si>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</si>
  <si>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</si>
  <si>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</si>
  <si>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</si>
  <si>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</si>
  <si>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</si>
  <si>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</si>
  <si>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</si>
  <si>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</si>
  <si>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</si>
  <si>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</si>
  <si>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</si>
  <si>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</si>
  <si>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</si>
  <si>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</si>
  <si>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</si>
  <si>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</si>
  <si>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</si>
  <si>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</si>
  <si>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</si>
  <si>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</si>
  <si>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</si>
  <si>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</si>
  <si>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</si>
  <si>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</si>
  <si>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</si>
  <si>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</si>
  <si>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</si>
  <si>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</si>
  <si>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</si>
  <si>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</si>
  <si>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</si>
  <si>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</si>
  <si>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</si>
  <si>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</si>
  <si>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</si>
  <si>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</si>
  <si>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</si>
  <si>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</si>
  <si>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</si>
  <si>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</si>
  <si>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</si>
  <si>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</si>
  <si>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</si>
  <si>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</si>
  <si>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</si>
  <si>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</si>
  <si>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</si>
  <si>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</si>
  <si>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</si>
  <si>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</si>
  <si>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</si>
  <si>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</si>
  <si>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</si>
  <si>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</si>
  <si>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</si>
  <si>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</si>
  <si>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</si>
  <si>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</si>
  <si>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</si>
  <si>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</si>
  <si>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</si>
  <si>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</si>
  <si>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</si>
  <si>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</si>
  <si>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</si>
  <si>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</si>
  <si>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</si>
  <si>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</si>
  <si>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</si>
  <si>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</si>
  <si>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</si>
  <si>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</si>
  <si>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</si>
  <si>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</si>
  <si>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</si>
  <si>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</si>
  <si>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</si>
  <si>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</si>
  <si>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</si>
  <si>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</si>
  <si>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</si>
  <si>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</si>
  <si>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</si>
  <si>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</si>
  <si>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</si>
  <si>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</si>
  <si>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</si>
  <si>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</si>
  <si>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</si>
  <si>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</si>
  <si>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</si>
  <si>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</si>
  <si>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</si>
  <si>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</si>
  <si>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</si>
  <si>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</si>
  <si>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</si>
  <si>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</si>
  <si>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</si>
  <si>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</si>
  <si>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</si>
  <si>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</si>
  <si>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</si>
  <si>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</si>
  <si>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</si>
  <si>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</si>
  <si>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</si>
  <si>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</si>
  <si>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</si>
  <si>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</si>
  <si>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</si>
  <si>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</si>
  <si>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</si>
  <si>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</si>
  <si>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</si>
  <si>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</si>
  <si>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</si>
  <si>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</si>
  <si>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</si>
  <si>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</si>
  <si>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</si>
  <si>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</si>
  <si>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</si>
  <si>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</si>
  <si>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</si>
  <si>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</si>
  <si>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</si>
  <si>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</si>
  <si>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</si>
  <si>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</si>
  <si>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</si>
  <si>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</si>
  <si>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</si>
  <si>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</si>
  <si>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</si>
  <si>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</si>
  <si>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</si>
  <si>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</si>
  <si>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</si>
  <si>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</si>
  <si>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</si>
  <si>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</si>
  <si>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</si>
  <si>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</si>
  <si>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</si>
  <si>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</si>
  <si>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</si>
  <si>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</si>
  <si>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</si>
  <si>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</si>
  <si>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</si>
  <si>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</si>
  <si>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</si>
  <si>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</si>
  <si>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</si>
  <si>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</si>
  <si>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</si>
  <si>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</si>
  <si>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</si>
  <si>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</si>
  <si>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</si>
  <si>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</si>
  <si>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</si>
  <si>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</si>
  <si>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</si>
  <si>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</si>
  <si>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</si>
  <si>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</si>
  <si>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</si>
  <si>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</si>
  <si>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</si>
  <si>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</si>
  <si>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</si>
  <si>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</si>
  <si>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</si>
  <si>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</si>
  <si>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</si>
  <si>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</si>
  <si>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</si>
  <si>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</si>
  <si>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</si>
  <si>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</si>
  <si>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</si>
  <si>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</si>
  <si>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</si>
  <si>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</si>
  <si>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</si>
  <si>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</si>
  <si>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</si>
  <si>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</si>
  <si>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</si>
  <si>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</si>
  <si>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</si>
  <si>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</si>
  <si>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</si>
  <si>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</si>
  <si>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</si>
  <si>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</si>
  <si>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</si>
  <si>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</si>
  <si>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</si>
  <si>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</si>
  <si>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</si>
  <si>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</si>
  <si>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</si>
  <si>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</si>
  <si>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</si>
  <si>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</si>
  <si>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</si>
  <si>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</si>
  <si>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</si>
  <si>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</si>
  <si>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</si>
  <si>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</si>
  <si>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</si>
  <si>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</si>
  <si>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</si>
  <si>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</si>
  <si>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</si>
  <si>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</si>
  <si>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</si>
  <si>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</si>
  <si>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</si>
  <si>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</si>
  <si>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</si>
  <si>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</si>
  <si>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</si>
  <si>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</si>
  <si>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</si>
  <si>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</si>
  <si>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</si>
  <si>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</si>
  <si>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</si>
  <si>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</si>
  <si>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</si>
  <si>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</si>
  <si>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</si>
  <si>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</si>
  <si>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</si>
  <si>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</si>
  <si>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</si>
  <si>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</si>
  <si>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</si>
  <si>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</si>
  <si>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</si>
  <si>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</si>
  <si>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</si>
  <si>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</si>
  <si>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</si>
  <si>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</si>
  <si>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</si>
  <si>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</si>
  <si>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</si>
  <si>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</si>
  <si>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</si>
  <si>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</si>
  <si>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</si>
  <si>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</si>
  <si>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</si>
  <si>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</si>
  <si>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</si>
  <si>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</si>
  <si>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</si>
  <si>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</si>
  <si>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</si>
  <si>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</si>
  <si>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</si>
  <si>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</si>
  <si>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</si>
  <si>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</si>
  <si>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</si>
  <si>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</si>
  <si>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</si>
  <si>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</si>
  <si>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</si>
  <si>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</si>
  <si>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</si>
  <si>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</si>
  <si>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</si>
  <si>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</si>
  <si>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</si>
  <si>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</si>
  <si>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</si>
  <si>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</si>
  <si>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</si>
  <si>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</si>
  <si>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</si>
  <si>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</si>
  <si>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</si>
  <si>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</si>
  <si>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</si>
  <si>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</si>
  <si>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</si>
  <si>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</si>
  <si>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</si>
  <si>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</si>
  <si>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</si>
  <si>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</si>
  <si>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</si>
  <si>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</si>
  <si>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</si>
  <si>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</si>
  <si>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</si>
  <si>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</si>
  <si>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</si>
  <si>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</si>
  <si>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</si>
  <si>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</si>
  <si>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</si>
  <si>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</si>
  <si>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</si>
  <si>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</si>
  <si>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</si>
  <si>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</si>
  <si>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</si>
  <si>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</si>
  <si>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</si>
  <si>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</si>
  <si>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</si>
  <si>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</si>
  <si>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</si>
  <si>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</si>
  <si>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</si>
  <si>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</si>
  <si>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</si>
  <si>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</si>
  <si>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</si>
  <si>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</si>
  <si>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</si>
  <si>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</si>
  <si>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</si>
  <si>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</si>
  <si>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</si>
  <si>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</si>
  <si>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</si>
  <si>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</si>
  <si>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</si>
  <si>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</si>
  <si>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</si>
  <si>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</si>
  <si>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</si>
  <si>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</si>
  <si>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</si>
  <si>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</si>
  <si>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</si>
  <si>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</si>
  <si>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</si>
  <si>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</si>
  <si>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</si>
  <si>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</si>
  <si>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</si>
  <si>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</si>
  <si>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</si>
  <si>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</si>
  <si>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</si>
  <si>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</si>
  <si>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</si>
  <si>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</si>
  <si>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</si>
  <si>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</si>
  <si>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</si>
  <si>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</si>
  <si>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</si>
  <si>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</si>
  <si>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</si>
  <si>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</si>
  <si>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</si>
  <si>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</si>
  <si>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</si>
  <si>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</si>
  <si>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</si>
  <si>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</si>
  <si>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</si>
  <si>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</si>
  <si>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</si>
  <si>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</si>
  <si>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</si>
  <si>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</si>
  <si>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</si>
  <si>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</si>
  <si>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</si>
  <si>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</si>
  <si>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</si>
  <si>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</si>
  <si>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</si>
  <si>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</si>
  <si>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</si>
  <si>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</si>
  <si>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</si>
  <si>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</si>
  <si>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</si>
  <si>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</si>
  <si>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</si>
  <si>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</si>
  <si>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</si>
  <si>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</si>
  <si>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</si>
  <si>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</si>
  <si>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</si>
  <si>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</si>
  <si>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</si>
  <si>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</si>
  <si>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</si>
  <si>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</si>
  <si>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</si>
  <si>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</si>
  <si>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</si>
  <si>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</si>
  <si>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</si>
  <si>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</si>
  <si>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</si>
  <si>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</si>
  <si>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</si>
  <si>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</si>
  <si>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</si>
  <si>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</si>
  <si>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</si>
  <si>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</si>
  <si>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</si>
  <si>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</si>
  <si>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</si>
  <si>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</si>
  <si>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</si>
  <si>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</si>
  <si>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</si>
  <si>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</si>
  <si>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</si>
  <si>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</si>
  <si>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</si>
  <si>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</si>
  <si>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</si>
  <si>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</si>
  <si>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</si>
  <si>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</si>
  <si>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</si>
  <si>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</si>
  <si>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</si>
  <si>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</si>
  <si>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</si>
  <si>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</si>
  <si>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</si>
  <si>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</si>
  <si>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</si>
  <si>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</si>
  <si>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</si>
  <si>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</si>
  <si>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</si>
  <si>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</si>
  <si>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</si>
  <si>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</si>
  <si>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</si>
  <si>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</si>
  <si>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</si>
  <si>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</si>
  <si>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</si>
  <si>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</si>
  <si>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</si>
  <si>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</si>
  <si>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</si>
  <si>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</si>
  <si>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</si>
  <si>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</si>
  <si>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</si>
  <si>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</si>
  <si>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</si>
  <si>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</si>
  <si>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</si>
  <si>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</si>
  <si>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</si>
  <si>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</si>
  <si>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</si>
  <si>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</si>
  <si>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</si>
  <si>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</si>
  <si>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</si>
  <si>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</si>
  <si>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</si>
  <si>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</si>
  <si>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</si>
  <si>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</si>
  <si>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</si>
  <si>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</si>
  <si>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</si>
  <si>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</si>
  <si>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</si>
  <si>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</si>
  <si>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</si>
  <si>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</si>
  <si>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</si>
  <si>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</si>
  <si>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</si>
  <si>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</si>
  <si>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</si>
  <si>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</si>
  <si>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</si>
  <si>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</si>
  <si>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</si>
  <si>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</si>
  <si>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</si>
  <si>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</si>
  <si>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</si>
  <si>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</si>
  <si>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</si>
  <si>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</si>
  <si>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</si>
  <si>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</si>
  <si>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</si>
  <si>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</si>
  <si>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</si>
  <si>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</si>
  <si>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</si>
  <si>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</si>
  <si>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</si>
  <si>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</si>
  <si>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</si>
  <si>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</si>
  <si>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</si>
  <si>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</si>
  <si>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</si>
  <si>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</si>
  <si>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</si>
  <si>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</si>
  <si>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</si>
  <si>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</si>
  <si>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</si>
  <si>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</si>
  <si>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</si>
  <si>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</si>
  <si>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</si>
  <si>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</si>
  <si>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</si>
  <si>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</si>
  <si>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</si>
  <si>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</si>
  <si>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</si>
  <si>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</si>
  <si>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</si>
  <si>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</si>
  <si>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</si>
  <si>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</si>
  <si>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</si>
  <si>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</si>
  <si>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</si>
  <si>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</si>
  <si>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</si>
  <si>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</si>
  <si>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</si>
  <si>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</si>
  <si>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</si>
  <si>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</si>
  <si>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</si>
  <si>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</si>
  <si>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</si>
  <si>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</si>
  <si>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</si>
  <si>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</si>
  <si>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</si>
  <si>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</si>
  <si>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</si>
  <si>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</si>
  <si>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</si>
  <si>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</si>
  <si>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</si>
  <si>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</si>
  <si>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</si>
  <si>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</si>
  <si>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</si>
  <si>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</si>
  <si>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</si>
  <si>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</si>
  <si>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</si>
  <si>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</si>
  <si>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</si>
  <si>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</si>
  <si>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</si>
  <si>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</si>
  <si>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</si>
  <si>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</si>
  <si>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</si>
  <si>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</si>
  <si>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</si>
  <si>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</si>
  <si>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</si>
  <si>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</si>
  <si>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</si>
  <si>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</si>
  <si>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</si>
  <si>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</si>
  <si>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</si>
  <si>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</si>
  <si>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</si>
  <si>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</si>
  <si>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</si>
  <si>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</si>
  <si>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</si>
  <si>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</si>
  <si>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</si>
  <si>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</si>
  <si>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</si>
  <si>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</si>
  <si>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</si>
  <si>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</si>
  <si>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</si>
  <si>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</si>
  <si>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</si>
  <si>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</si>
  <si>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</si>
  <si>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</si>
  <si>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</si>
  <si>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</si>
  <si>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</si>
  <si>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</si>
  <si>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</si>
  <si>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</si>
  <si>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</si>
  <si>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</si>
  <si>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</si>
  <si>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</si>
  <si>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</si>
  <si>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</si>
  <si>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</si>
  <si>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</si>
  <si>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</si>
  <si>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</si>
  <si>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</si>
  <si>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</si>
  <si>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</si>
  <si>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</si>
  <si>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</si>
  <si>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</si>
  <si>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</si>
  <si>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</si>
  <si>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</si>
  <si>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</si>
  <si>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</si>
  <si>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</si>
  <si>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</si>
  <si>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</si>
  <si>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</si>
  <si>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</si>
  <si>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</si>
  <si>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</si>
  <si>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</si>
  <si>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</si>
  <si>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</si>
  <si>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</si>
  <si>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</si>
  <si>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</si>
  <si>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</si>
  <si>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</si>
  <si>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</si>
  <si>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</si>
  <si>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</si>
  <si>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</si>
  <si>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</si>
  <si>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</si>
  <si>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</si>
  <si>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</si>
  <si>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</si>
  <si>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</si>
  <si>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</si>
  <si>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</si>
  <si>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</si>
  <si>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</si>
  <si>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</si>
  <si>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</si>
  <si>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</si>
  <si>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</si>
  <si>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</si>
  <si>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</si>
  <si>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</si>
  <si>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</si>
  <si>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</si>
  <si>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</si>
  <si>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</si>
  <si>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</si>
  <si>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</si>
  <si>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</si>
  <si>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</si>
  <si>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</si>
  <si>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</si>
  <si>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</si>
  <si>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</si>
  <si>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</si>
  <si>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</si>
  <si>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</si>
  <si>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</si>
  <si>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</si>
  <si>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</si>
  <si>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</si>
  <si>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</si>
  <si>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</si>
  <si>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</si>
  <si>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</si>
  <si>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</si>
  <si>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</si>
  <si>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</si>
  <si>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</si>
  <si>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</si>
  <si>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</si>
  <si>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</si>
  <si>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</si>
  <si>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</si>
  <si>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</si>
  <si>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</si>
  <si>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</si>
  <si>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</si>
  <si>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</si>
  <si>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</si>
  <si>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</si>
  <si>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</si>
  <si>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</si>
  <si>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</si>
  <si>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</si>
  <si>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</si>
  <si>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</si>
  <si>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</si>
  <si>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</si>
  <si>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</si>
  <si>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</si>
  <si>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</si>
  <si>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</si>
  <si>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</si>
  <si>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</si>
  <si>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</si>
  <si>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</si>
  <si>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</si>
  <si>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</si>
  <si>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</si>
  <si>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</si>
  <si>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</si>
  <si>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</si>
  <si>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</si>
  <si>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</si>
  <si>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</si>
  <si>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</si>
  <si>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</si>
  <si>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</si>
  <si>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</si>
  <si>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</si>
  <si>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</si>
  <si>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</si>
  <si>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</si>
  <si>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</si>
  <si>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</si>
  <si>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</si>
  <si>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</si>
  <si>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</si>
  <si>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</si>
  <si>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</si>
  <si>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</si>
  <si>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</si>
  <si>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</si>
  <si>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</si>
  <si>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</si>
  <si>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</si>
  <si>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</si>
  <si>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</si>
  <si>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</si>
  <si>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</si>
  <si>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</si>
  <si>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</si>
  <si>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</si>
  <si>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</si>
  <si>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</si>
  <si>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</si>
  <si>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</si>
  <si>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</si>
  <si>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</si>
  <si>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</si>
  <si>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</si>
  <si>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</si>
  <si>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</si>
  <si>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</si>
  <si>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</si>
  <si>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</si>
  <si>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</si>
  <si>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</si>
  <si>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</si>
  <si>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</si>
  <si>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</si>
  <si>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</si>
  <si>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</si>
  <si>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</si>
  <si>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</si>
  <si>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</si>
  <si>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</si>
  <si>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</si>
  <si>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</si>
  <si>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</si>
  <si>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</si>
  <si>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</si>
  <si>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</si>
  <si>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</si>
  <si>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</si>
  <si>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</si>
  <si>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</si>
  <si>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</si>
  <si>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</si>
  <si>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</si>
  <si>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</si>
  <si>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</si>
  <si>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</si>
  <si>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</si>
  <si>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</si>
  <si>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</si>
  <si>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</si>
  <si>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</si>
  <si>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</si>
  <si>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</si>
  <si>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</si>
  <si>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</si>
  <si>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</si>
  <si>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</si>
  <si>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</si>
  <si>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</si>
  <si>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</si>
  <si>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</si>
  <si>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</si>
  <si>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</si>
  <si>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</si>
  <si>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</si>
  <si>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</si>
  <si>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</si>
  <si>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</si>
  <si>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</si>
  <si>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</si>
  <si>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</si>
  <si>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</si>
  <si>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</si>
  <si>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</si>
  <si>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</si>
  <si>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</si>
  <si>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</si>
  <si>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</si>
  <si>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</si>
  <si>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</si>
  <si>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</si>
  <si>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</si>
  <si>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</si>
  <si>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</si>
  <si>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</si>
  <si>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</si>
  <si>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</si>
  <si>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</si>
  <si>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</si>
  <si>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</si>
  <si>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</si>
  <si>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</si>
  <si>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</si>
  <si>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</si>
  <si>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</si>
  <si>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</si>
  <si>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</si>
  <si>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</si>
  <si>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</si>
  <si>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</si>
  <si>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</si>
  <si>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</si>
  <si>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</si>
  <si>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</si>
  <si>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</si>
  <si>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</si>
  <si>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</si>
  <si>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</si>
  <si>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</si>
  <si>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</si>
  <si>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</si>
  <si>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</si>
  <si>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</si>
  <si>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</si>
  <si>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</si>
  <si>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</si>
  <si>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</si>
  <si>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</si>
  <si>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</si>
  <si>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</si>
  <si>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</si>
  <si>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</si>
  <si>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</si>
  <si>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</si>
  <si>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</si>
  <si>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</si>
  <si>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</si>
  <si>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</si>
  <si>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</si>
  <si>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</si>
  <si>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</si>
  <si>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</si>
  <si>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</si>
  <si>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</si>
  <si>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</si>
  <si>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</si>
  <si>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</si>
  <si>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</si>
  <si>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</si>
  <si>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</si>
  <si>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</si>
  <si>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</si>
  <si>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</si>
  <si>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</si>
  <si>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</si>
  <si>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</si>
  <si>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</si>
  <si>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</si>
  <si>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</si>
  <si>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</si>
  <si>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</si>
  <si>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</si>
  <si>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</si>
  <si>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</si>
  <si>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</si>
  <si>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</si>
  <si>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</si>
  <si>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</si>
  <si>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</si>
  <si>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</si>
  <si>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</si>
  <si>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</si>
  <si>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</si>
  <si>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</si>
  <si>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</si>
  <si>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</si>
  <si>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</si>
  <si>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</si>
  <si>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</si>
  <si>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</si>
  <si>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</si>
  <si>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</si>
  <si>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</si>
  <si>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</si>
  <si>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</si>
  <si>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</si>
  <si>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</si>
  <si>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</si>
  <si>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</si>
  <si>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</si>
  <si>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</si>
  <si>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</si>
  <si>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</si>
  <si>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</si>
  <si>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</si>
  <si>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</si>
  <si>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</si>
  <si>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</si>
  <si>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</si>
  <si>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</si>
  <si>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</si>
  <si>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</si>
  <si>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</si>
  <si>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</si>
  <si>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</si>
  <si>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</si>
  <si>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</si>
  <si>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</si>
  <si>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</si>
  <si>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</si>
  <si>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</si>
  <si>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</si>
  <si>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</si>
  <si>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</si>
  <si>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</si>
  <si>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</si>
  <si>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</si>
  <si>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</si>
  <si>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</si>
  <si>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</si>
  <si>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</si>
  <si>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</si>
  <si>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</si>
  <si>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</si>
  <si>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</si>
  <si>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</si>
  <si>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</si>
  <si>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</si>
  <si>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</si>
  <si>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</si>
  <si>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</si>
  <si>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</si>
  <si>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</si>
  <si>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</si>
  <si>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</si>
  <si>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</si>
  <si>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</si>
  <si>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</si>
  <si>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</si>
  <si>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</si>
  <si>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</si>
  <si>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</si>
  <si>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</si>
  <si>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</si>
  <si>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</si>
  <si>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</si>
  <si>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</si>
  <si>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</si>
  <si>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</si>
  <si>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</si>
  <si>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</si>
  <si>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</si>
  <si>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</si>
  <si>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</si>
  <si>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</si>
  <si>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</si>
  <si>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</si>
  <si>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</si>
  <si>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</si>
  <si>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</si>
  <si>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</si>
  <si>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</si>
  <si>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</si>
  <si>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</si>
  <si>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</si>
  <si>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</si>
  <si>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</si>
  <si>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</si>
  <si>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</si>
  <si>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</si>
  <si>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</si>
  <si>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</si>
  <si>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</si>
  <si>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</si>
  <si>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</si>
  <si>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</si>
  <si>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</si>
  <si>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</si>
  <si>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</si>
  <si>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</si>
  <si>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</si>
  <si>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</si>
  <si>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</si>
  <si>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</si>
  <si>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</si>
  <si>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</si>
  <si>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</si>
  <si>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</si>
  <si>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</si>
  <si>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</si>
  <si>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</si>
  <si>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</si>
  <si>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</si>
  <si>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</si>
  <si>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</si>
  <si>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</si>
  <si>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</si>
  <si>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</si>
  <si>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</si>
  <si>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</si>
  <si>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</si>
  <si>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</si>
  <si>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</si>
  <si>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</si>
  <si>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</si>
  <si>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</si>
  <si>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</si>
  <si>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</si>
  <si>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</si>
  <si>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</si>
  <si>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</si>
  <si>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</si>
  <si>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</si>
  <si>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</si>
  <si>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</si>
  <si>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</si>
  <si>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</si>
  <si>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</si>
  <si>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</si>
  <si>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</si>
  <si>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</si>
  <si>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</si>
  <si>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</si>
  <si>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</si>
  <si>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</si>
  <si>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</si>
  <si>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</si>
  <si>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</si>
  <si>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</si>
  <si>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</si>
  <si>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</si>
  <si>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</si>
  <si>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</si>
  <si>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</si>
  <si>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</si>
  <si>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</si>
  <si>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</si>
  <si>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</si>
  <si>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</si>
  <si>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</si>
  <si>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</si>
  <si>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</si>
  <si>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</si>
  <si>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</si>
  <si>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</si>
  <si>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</si>
  <si>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</si>
  <si>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</si>
  <si>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</si>
  <si>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</si>
  <si>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</si>
  <si>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</si>
  <si>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</si>
  <si>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</si>
  <si>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</si>
  <si>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</si>
  <si>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</si>
  <si>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</si>
  <si>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</si>
  <si>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</si>
  <si>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</si>
  <si>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</si>
  <si>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</si>
  <si>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</si>
  <si>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</si>
  <si>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</si>
  <si>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</si>
  <si>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</si>
  <si>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</si>
  <si>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</si>
  <si>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</si>
  <si>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</si>
  <si>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</si>
  <si>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</si>
  <si>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</si>
  <si>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</si>
  <si>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</si>
  <si>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</si>
  <si>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</si>
  <si>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</si>
  <si>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</si>
  <si>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</si>
  <si>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</si>
  <si>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</si>
  <si>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</si>
  <si>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</si>
  <si>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</si>
  <si>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</si>
  <si>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</si>
  <si>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</si>
  <si>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</si>
  <si>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</si>
  <si>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</si>
  <si>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</si>
  <si>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</si>
  <si>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</si>
  <si>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</si>
  <si>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</si>
  <si>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</si>
  <si>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</si>
  <si>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</si>
  <si>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</si>
  <si>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</si>
  <si>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</si>
  <si>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</si>
  <si>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</si>
  <si>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</si>
  <si>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</si>
  <si>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</si>
  <si>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</si>
  <si>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</si>
  <si>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</si>
  <si>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</si>
  <si>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</si>
  <si>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</si>
  <si>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</si>
  <si>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</si>
  <si>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</si>
  <si>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</si>
  <si>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</si>
  <si>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</si>
  <si>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</si>
  <si>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</si>
  <si>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</si>
  <si>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</si>
  <si>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</si>
  <si>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</si>
  <si>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</si>
  <si>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</si>
  <si>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</si>
  <si>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</si>
  <si>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</si>
  <si>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</si>
  <si>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</si>
  <si>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</si>
  <si>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</si>
  <si>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</si>
  <si>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</si>
  <si>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</si>
  <si>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</si>
  <si>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</si>
  <si>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</si>
  <si>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</si>
  <si>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</si>
  <si>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</si>
  <si>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</si>
  <si>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</si>
  <si>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</si>
  <si>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</si>
  <si>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</si>
  <si>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</si>
  <si>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</si>
  <si>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</si>
  <si>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</si>
  <si>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</si>
  <si>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</si>
  <si>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</si>
  <si>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</si>
  <si>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</si>
  <si>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</si>
  <si>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</si>
  <si>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</si>
  <si>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</si>
  <si>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</si>
  <si>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</si>
  <si>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</si>
  <si>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</si>
  <si>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</si>
  <si>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</si>
  <si>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</si>
  <si>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</si>
  <si>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</si>
  <si>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</si>
  <si>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</si>
  <si>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</si>
  <si>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</si>
  <si>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</si>
  <si>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</si>
  <si>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</si>
  <si>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</si>
  <si>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</si>
  <si>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</si>
  <si>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</si>
  <si>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</si>
  <si>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</si>
  <si>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</si>
  <si>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</si>
  <si>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</si>
  <si>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</si>
  <si>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</si>
  <si>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</si>
  <si>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</si>
  <si>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</si>
  <si>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</si>
  <si>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</si>
  <si>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</si>
  <si>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</si>
  <si>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</si>
  <si>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</si>
  <si>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</si>
  <si>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</si>
  <si>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</si>
  <si>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</si>
  <si>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</si>
  <si>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</si>
  <si>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</si>
  <si>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</si>
  <si>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</si>
  <si>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</si>
  <si>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</si>
  <si>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</si>
  <si>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</si>
  <si>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</si>
  <si>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</si>
  <si>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</si>
  <si>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</si>
  <si>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</si>
  <si>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</si>
  <si>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</si>
  <si>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</si>
  <si>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</si>
  <si>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</si>
  <si>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</si>
  <si>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</si>
  <si>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</si>
  <si>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</si>
  <si>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</si>
  <si>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</si>
  <si>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</si>
  <si>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</si>
  <si>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</si>
  <si>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</si>
  <si>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</si>
  <si>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</si>
  <si>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</si>
  <si>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</si>
  <si>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</si>
  <si>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</si>
  <si>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</si>
  <si>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</si>
  <si>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</si>
  <si>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</si>
  <si>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</si>
  <si>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</si>
  <si>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</si>
  <si>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</si>
  <si>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</si>
  <si>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</si>
  <si>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</si>
  <si>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</si>
  <si>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</si>
  <si>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</si>
  <si>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</si>
  <si>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</si>
  <si>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</si>
  <si>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</si>
  <si>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</si>
  <si>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</si>
  <si>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</si>
  <si>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</si>
  <si>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</si>
  <si>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</si>
  <si>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</si>
  <si>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</si>
  <si>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</si>
  <si>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</si>
  <si>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</si>
  <si>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</si>
  <si>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</si>
  <si>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</si>
  <si>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</si>
  <si>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</si>
  <si>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</si>
  <si>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</si>
  <si>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</si>
  <si>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</si>
  <si>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</si>
  <si>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</si>
  <si>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</si>
  <si>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</si>
  <si>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</si>
  <si>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</si>
  <si>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</si>
  <si>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</si>
  <si>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</si>
  <si>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</si>
  <si>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</si>
  <si>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</si>
  <si>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</si>
  <si>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</si>
  <si>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</si>
  <si>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</si>
  <si>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</si>
  <si>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</si>
  <si>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</si>
  <si>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</si>
  <si>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</si>
  <si>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</si>
  <si>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</si>
  <si>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</si>
  <si>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</si>
  <si>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</si>
  <si>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</si>
  <si>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</si>
  <si>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</si>
  <si>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</si>
  <si>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</si>
  <si>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</si>
  <si>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</si>
  <si>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</si>
  <si>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</si>
  <si>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</si>
  <si>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</si>
  <si>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</si>
  <si>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</si>
  <si>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</si>
  <si>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</si>
  <si>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</si>
  <si>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</si>
  <si>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</si>
  <si>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</si>
  <si>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</si>
  <si>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</si>
  <si>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</si>
  <si>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</si>
  <si>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</si>
  <si>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</si>
  <si>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</si>
  <si>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</si>
  <si>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</si>
  <si>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</si>
  <si>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</si>
  <si>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</si>
  <si>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</si>
  <si>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</si>
  <si>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</si>
  <si>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</si>
  <si>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</si>
  <si>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</si>
  <si>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</si>
  <si>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</si>
  <si>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</si>
  <si>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</si>
  <si>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</si>
  <si>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</si>
  <si>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</si>
  <si>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</si>
  <si>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</si>
  <si>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</si>
  <si>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</si>
  <si>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</si>
  <si>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</si>
  <si>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</si>
  <si>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</si>
  <si>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</si>
  <si>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</si>
  <si>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</si>
  <si>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</si>
  <si>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</si>
  <si>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</si>
  <si>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</si>
  <si>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</si>
  <si>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</si>
  <si>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</si>
  <si>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</si>
  <si>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</si>
  <si>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</si>
  <si>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</si>
  <si>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</si>
  <si>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</si>
  <si>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</si>
  <si>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</si>
  <si>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</si>
  <si>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</si>
  <si>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</si>
  <si>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</si>
  <si>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</si>
  <si>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</si>
  <si>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</si>
  <si>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</si>
  <si>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</si>
  <si>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</si>
  <si>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</si>
  <si>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</si>
  <si>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</si>
  <si>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</si>
  <si>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</si>
  <si>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</si>
  <si>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</si>
  <si>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</si>
  <si>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</si>
  <si>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</si>
  <si>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</si>
  <si>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</si>
  <si>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</si>
  <si>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</si>
  <si>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</si>
  <si>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</si>
  <si>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</si>
  <si>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</si>
  <si>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</si>
  <si>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</si>
  <si>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</si>
  <si>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</si>
  <si>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</si>
  <si>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</si>
  <si>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</si>
  <si>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</si>
  <si>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</si>
  <si>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</si>
  <si>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</si>
  <si>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</si>
  <si>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</si>
  <si>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</si>
  <si>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</si>
  <si>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</si>
  <si>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</si>
  <si>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</si>
  <si>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</si>
  <si>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</si>
  <si>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</si>
  <si>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</si>
  <si>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</si>
  <si>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</si>
  <si>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</si>
  <si>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</si>
  <si>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</si>
  <si>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</si>
  <si>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</si>
  <si>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</si>
  <si>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</si>
  <si>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</si>
  <si>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</si>
  <si>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</si>
  <si>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</si>
  <si>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</si>
  <si>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</si>
  <si>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</si>
  <si>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</si>
  <si>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</si>
  <si>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</si>
  <si>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</si>
  <si>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</si>
  <si>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</si>
  <si>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</si>
  <si>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</si>
  <si>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</si>
  <si>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</si>
  <si>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</si>
  <si>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</si>
  <si>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</si>
  <si>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</si>
  <si>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</si>
  <si>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</si>
  <si>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</si>
  <si>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</si>
  <si>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</si>
  <si>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</si>
  <si>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</si>
  <si>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</si>
  <si>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</si>
  <si>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</si>
  <si>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</si>
  <si>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</si>
  <si>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</si>
  <si>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</si>
  <si>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</si>
  <si>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</si>
  <si>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</si>
  <si>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</si>
  <si>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</si>
  <si>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</si>
  <si>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</si>
  <si>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</si>
  <si>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</si>
  <si>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</si>
  <si>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</si>
  <si>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</si>
  <si>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</si>
  <si>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</si>
  <si>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</si>
  <si>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</si>
  <si>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</si>
  <si>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</si>
  <si>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</si>
  <si>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</si>
  <si>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</si>
  <si>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</si>
  <si>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</si>
  <si>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</si>
  <si>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</si>
  <si>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</si>
  <si>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</si>
  <si>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</si>
  <si>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</si>
  <si>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</si>
  <si>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</si>
  <si>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</si>
  <si>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</si>
  <si>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</si>
  <si>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</si>
  <si>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</si>
  <si>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</si>
  <si>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</si>
  <si>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</si>
  <si>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</si>
  <si>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</si>
  <si>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</si>
  <si>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</si>
  <si>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</si>
  <si>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</si>
  <si>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</si>
  <si>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</si>
  <si>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</si>
  <si>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</si>
  <si>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</si>
  <si>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</si>
  <si>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</si>
  <si>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</si>
  <si>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</si>
  <si>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</si>
  <si>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</si>
  <si>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</si>
  <si>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</si>
  <si>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</si>
  <si>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</si>
  <si>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</si>
  <si>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</si>
  <si>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</si>
  <si>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</si>
  <si>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</si>
  <si>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</si>
  <si>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</si>
  <si>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</si>
  <si>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</si>
  <si>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</si>
  <si>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</si>
  <si>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</si>
  <si>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</si>
  <si>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</si>
  <si>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</si>
  <si>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</si>
  <si>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</si>
  <si>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</si>
  <si>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</si>
  <si>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</si>
  <si>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</si>
  <si>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</si>
  <si>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</si>
  <si>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</si>
  <si>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</si>
  <si>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</si>
  <si>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</si>
  <si>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</si>
  <si>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</si>
  <si>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</si>
  <si>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</si>
  <si>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</si>
  <si>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</si>
  <si>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</si>
  <si>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</si>
  <si>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</si>
  <si>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</si>
  <si>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</si>
  <si>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</si>
  <si>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</si>
  <si>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</si>
  <si>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</si>
  <si>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</si>
  <si>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</si>
  <si>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</si>
  <si>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</si>
  <si>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</si>
  <si>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</si>
  <si>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</si>
  <si>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</si>
  <si>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</si>
  <si>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</si>
  <si>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</si>
  <si>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</si>
  <si>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</si>
  <si>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</si>
  <si>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</si>
  <si>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</si>
  <si>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</si>
  <si>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</si>
  <si>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</si>
  <si>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</si>
  <si>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</si>
  <si>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</si>
  <si>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</si>
  <si>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</si>
  <si>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</si>
  <si>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</si>
  <si>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</si>
  <si>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</si>
  <si>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</si>
  <si>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</si>
  <si>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</si>
  <si>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</si>
  <si>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</si>
  <si>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</si>
  <si>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</si>
  <si>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</si>
  <si>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</si>
  <si>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</si>
  <si>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</si>
  <si>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</si>
  <si>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</si>
  <si>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</si>
  <si>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</si>
  <si>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</si>
  <si>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</si>
  <si>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</si>
  <si>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</si>
  <si>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</si>
  <si>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</si>
  <si>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</si>
  <si>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</si>
  <si>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</si>
  <si>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</si>
  <si>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</si>
  <si>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</si>
  <si>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</si>
  <si>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</si>
  <si>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</si>
  <si>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</si>
  <si>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</si>
  <si>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</si>
  <si>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</si>
  <si>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</si>
  <si>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</si>
  <si>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</si>
  <si>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</si>
  <si>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</si>
  <si>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</si>
  <si>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</si>
  <si>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</si>
  <si>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</si>
  <si>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</si>
  <si>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</si>
  <si>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</si>
  <si>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</si>
  <si>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</si>
  <si>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</si>
  <si>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</si>
  <si>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</si>
  <si>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</si>
  <si>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</si>
  <si>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</si>
  <si>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</si>
  <si>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</si>
  <si>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</si>
  <si>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</si>
  <si>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</si>
  <si>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</si>
  <si>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</si>
  <si>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</si>
  <si>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</si>
  <si>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</si>
  <si>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</si>
  <si>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</si>
  <si>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</si>
  <si>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</si>
  <si>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</si>
  <si>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</si>
  <si>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</si>
  <si>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</si>
  <si>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</si>
  <si>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</si>
  <si>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</si>
  <si>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</si>
  <si>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</si>
  <si>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</si>
  <si>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</si>
  <si>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</si>
  <si>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</si>
  <si>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</si>
  <si>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</si>
  <si>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</si>
  <si>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</si>
  <si>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</si>
  <si>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</si>
  <si>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</si>
  <si>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</si>
  <si>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</si>
  <si>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</si>
  <si>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</si>
  <si>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</si>
  <si>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</si>
  <si>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</si>
  <si>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</si>
  <si>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</si>
  <si>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</si>
  <si>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</si>
  <si>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</si>
  <si>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</si>
  <si>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</si>
  <si>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</si>
  <si>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</si>
  <si>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</si>
  <si>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</si>
  <si>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</si>
  <si>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</si>
  <si>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</si>
  <si>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</si>
  <si>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</si>
  <si>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</si>
  <si>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</si>
  <si>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</si>
  <si>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</si>
  <si>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</si>
  <si>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</si>
  <si>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</si>
  <si>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</si>
  <si>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</si>
  <si>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</si>
  <si>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</si>
  <si>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</si>
  <si>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</si>
  <si>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</si>
  <si>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</si>
  <si>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</si>
  <si>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</si>
  <si>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</si>
  <si>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</si>
  <si>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</si>
  <si>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</si>
  <si>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</si>
  <si>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</si>
  <si>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</si>
  <si>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</si>
  <si>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</si>
  <si>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</si>
  <si>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</si>
  <si>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</si>
  <si>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</si>
  <si>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</si>
  <si>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</si>
  <si>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</si>
  <si>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</si>
  <si>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</si>
  <si>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</si>
  <si>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</si>
  <si>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</si>
  <si>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</si>
  <si>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</si>
  <si>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</si>
  <si>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</si>
  <si>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</si>
  <si>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</si>
  <si>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</si>
  <si>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</si>
  <si>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</si>
  <si>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</si>
  <si>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</si>
  <si>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</si>
  <si>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</si>
  <si>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</si>
  <si>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</si>
  <si>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</si>
  <si>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</si>
  <si>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</si>
  <si>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</si>
  <si>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</si>
  <si>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</si>
  <si>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</si>
  <si>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</si>
  <si>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</si>
  <si>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</si>
  <si>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</si>
  <si>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</si>
  <si>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</si>
  <si>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</si>
  <si>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</si>
  <si>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</si>
  <si>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</si>
  <si>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</si>
  <si>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</si>
  <si>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</si>
  <si>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</si>
  <si>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</si>
  <si>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</si>
  <si>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</si>
  <si>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</si>
  <si>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</si>
  <si>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</si>
  <si>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</si>
  <si>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</si>
  <si>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</si>
  <si>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</si>
  <si>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</si>
  <si>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</si>
  <si>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</si>
  <si>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</si>
  <si>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</si>
  <si>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</si>
  <si>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</si>
  <si>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</si>
  <si>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</si>
  <si>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</si>
  <si>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</si>
  <si>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</si>
  <si>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</si>
  <si>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</si>
  <si>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</si>
  <si>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</si>
  <si>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</si>
  <si>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</si>
  <si>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</si>
  <si>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</si>
  <si>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</si>
  <si>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</si>
  <si>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</si>
  <si>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</si>
  <si>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</si>
  <si>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</si>
  <si>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</si>
  <si>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</si>
  <si>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</si>
  <si>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</si>
  <si>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</si>
  <si>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</si>
  <si>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</si>
  <si>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</si>
  <si>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</si>
  <si>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</si>
  <si>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</si>
  <si>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</si>
  <si>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</si>
  <si>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</si>
  <si>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</si>
  <si>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</si>
  <si>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</si>
  <si>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</si>
  <si>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</si>
  <si>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</si>
  <si>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</si>
  <si>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</si>
  <si>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</si>
  <si>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</si>
  <si>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</si>
  <si>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</si>
  <si>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</si>
  <si>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</si>
  <si>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</si>
  <si>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</si>
  <si>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</si>
  <si>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</si>
  <si>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</si>
  <si>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</si>
  <si>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</si>
  <si>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</si>
  <si>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</si>
  <si>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</si>
  <si>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</si>
  <si>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</si>
  <si>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</si>
  <si>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</si>
  <si>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</si>
  <si>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</si>
  <si>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</si>
  <si>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</si>
  <si>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</si>
  <si>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</si>
  <si>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</si>
  <si>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</si>
  <si>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</si>
  <si>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</si>
  <si>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</si>
  <si>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</si>
  <si>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</si>
  <si>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</si>
  <si>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</si>
  <si>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</si>
  <si>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</si>
  <si>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</si>
  <si>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</si>
  <si>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</si>
  <si>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</si>
  <si>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</si>
  <si>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</si>
  <si>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</si>
  <si>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</si>
  <si>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</si>
  <si>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</si>
  <si>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</si>
  <si>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</si>
  <si>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</si>
  <si>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</si>
  <si>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</si>
  <si>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</si>
  <si>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</si>
  <si>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</si>
  <si>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</si>
  <si>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</si>
  <si>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</si>
  <si>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</si>
  <si>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</si>
  <si>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</si>
  <si>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</si>
  <si>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</si>
  <si>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</si>
  <si>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</si>
  <si>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</si>
  <si>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</si>
  <si>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</si>
  <si>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</si>
  <si>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</si>
  <si>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</si>
  <si>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</si>
  <si>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</si>
  <si>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</si>
  <si>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</si>
  <si>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</si>
  <si>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</si>
  <si>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</si>
  <si>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</si>
  <si>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</si>
  <si>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</si>
  <si>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</si>
  <si>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</si>
  <si>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</si>
  <si>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</si>
  <si>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</si>
  <si>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</si>
  <si>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</si>
  <si>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</si>
  <si>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</si>
  <si>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</si>
  <si>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</si>
  <si>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</si>
  <si>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</si>
  <si>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</si>
  <si>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</si>
  <si>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</si>
  <si>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</si>
  <si>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</si>
  <si>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</si>
  <si>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</si>
  <si>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</si>
  <si>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</si>
  <si>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</si>
  <si>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</si>
  <si>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</si>
  <si>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</si>
  <si>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</si>
  <si>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</si>
  <si>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</si>
  <si>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</si>
  <si>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</si>
  <si>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</si>
  <si>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</si>
  <si>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</si>
  <si>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</si>
  <si>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</si>
  <si>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</si>
  <si>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</si>
  <si>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</si>
  <si>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</si>
  <si>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</si>
  <si>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</si>
  <si>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</si>
  <si>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</si>
  <si>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</si>
  <si>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</si>
  <si>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</si>
  <si>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</si>
  <si>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</si>
  <si>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</si>
  <si>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</si>
  <si>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</si>
  <si>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</si>
  <si>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</si>
  <si>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</si>
  <si>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</si>
  <si>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</si>
  <si>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</si>
  <si>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</si>
  <si>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</si>
  <si>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</si>
  <si>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</si>
  <si>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</si>
  <si>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</si>
  <si>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</si>
  <si>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</si>
  <si>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</si>
  <si>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</si>
  <si>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</si>
  <si>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</si>
  <si>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</si>
  <si>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</si>
  <si>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</si>
  <si>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</si>
  <si>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</si>
  <si>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</si>
  <si>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</si>
  <si>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</si>
  <si>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</si>
  <si>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</si>
  <si>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</si>
  <si>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</si>
  <si>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</si>
  <si>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</si>
  <si>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</si>
  <si>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</si>
  <si>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</si>
  <si>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</si>
  <si>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</si>
  <si>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</si>
  <si>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</si>
  <si>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</si>
  <si>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</si>
  <si>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</si>
  <si>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</si>
  <si>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</si>
  <si>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</si>
  <si>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</si>
  <si>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</si>
  <si>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</si>
  <si>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</si>
  <si>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</si>
  <si>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</si>
  <si>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</si>
  <si>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</si>
  <si>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</si>
  <si>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</si>
  <si>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</si>
  <si>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</si>
  <si>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</si>
  <si>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</si>
  <si>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</si>
  <si>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</si>
  <si>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</si>
  <si>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</si>
  <si>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</si>
  <si>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</si>
  <si>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</si>
  <si>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</si>
  <si>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</si>
  <si>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</si>
  <si>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</si>
  <si>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</si>
  <si>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</si>
  <si>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</si>
  <si>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</si>
  <si>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</si>
  <si>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</si>
  <si>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</si>
  <si>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</si>
  <si>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</si>
  <si>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</si>
  <si>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</si>
  <si>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</si>
  <si>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</si>
  <si>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</si>
  <si>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</si>
  <si>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</si>
  <si>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</si>
  <si>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</si>
  <si>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</si>
  <si>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</si>
  <si>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</si>
  <si>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</si>
  <si>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</si>
  <si>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</si>
  <si>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</si>
  <si>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</si>
  <si>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</si>
  <si>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</si>
  <si>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</si>
  <si>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</si>
  <si>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</si>
  <si>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</si>
  <si>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</si>
  <si>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</si>
  <si>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</si>
  <si>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</si>
  <si>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</si>
  <si>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</si>
  <si>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</si>
  <si>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</si>
  <si>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</si>
  <si>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</si>
  <si>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</si>
  <si>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</si>
  <si>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</si>
  <si>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</si>
  <si>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</si>
  <si>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</si>
  <si>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</si>
  <si>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</si>
  <si>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</si>
  <si>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</si>
  <si>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</si>
  <si>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</si>
  <si>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</si>
  <si>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</si>
  <si>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</si>
  <si>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</si>
  <si>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</si>
  <si>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</si>
  <si>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</si>
  <si>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</si>
  <si>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</si>
  <si>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</si>
  <si>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</si>
  <si>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</si>
  <si>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</si>
  <si>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</si>
  <si>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</si>
  <si>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</si>
  <si>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</si>
  <si>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</si>
  <si>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</si>
  <si>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</si>
  <si>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</si>
  <si>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</si>
  <si>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</si>
  <si>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</si>
  <si>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</si>
  <si>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</si>
  <si>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</si>
  <si>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</si>
  <si>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</si>
  <si>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</si>
  <si>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</si>
  <si>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</si>
  <si>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</si>
  <si>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</si>
  <si>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</si>
  <si>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</si>
  <si>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</si>
  <si>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</si>
  <si>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</si>
  <si>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</si>
  <si>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</si>
  <si>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</si>
  <si>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</si>
  <si>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</si>
  <si>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</si>
  <si>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</si>
  <si>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</si>
  <si>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</si>
  <si>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</si>
  <si>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</si>
  <si>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</si>
  <si>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</si>
  <si>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</si>
  <si>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</si>
  <si>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</si>
  <si>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</si>
  <si>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</si>
  <si>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</si>
  <si>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</si>
  <si>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</si>
  <si>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</si>
  <si>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</si>
  <si>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</si>
  <si>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</si>
  <si>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</si>
  <si>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</si>
  <si>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</si>
  <si>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</si>
  <si>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</si>
  <si>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</si>
  <si>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</si>
  <si>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</si>
  <si>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</si>
  <si>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</si>
  <si>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</si>
  <si>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</si>
  <si>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</si>
  <si>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</si>
  <si>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</si>
  <si>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</si>
  <si>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</si>
  <si>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</si>
  <si>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</si>
  <si>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</si>
  <si>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</si>
  <si>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</si>
  <si>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</si>
  <si>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</si>
  <si>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</si>
  <si>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</si>
  <si>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</si>
  <si>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</si>
  <si>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</si>
  <si>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</si>
  <si>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</si>
  <si>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</si>
  <si>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</si>
  <si>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</si>
  <si>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</si>
  <si>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</si>
  <si>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</si>
  <si>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</si>
  <si>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</si>
  <si>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</si>
  <si>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</si>
  <si>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</si>
  <si>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</si>
  <si>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</si>
  <si>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</si>
  <si>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</si>
  <si>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</si>
  <si>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</si>
  <si>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</si>
  <si>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</si>
  <si>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</si>
  <si>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</si>
  <si>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</si>
  <si>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</si>
  <si>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</si>
  <si>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</si>
  <si>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</si>
  <si>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</si>
  <si>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</si>
  <si>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</si>
  <si>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</si>
  <si>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</si>
  <si>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</si>
  <si>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</si>
  <si>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</si>
  <si>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</si>
  <si>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</si>
  <si>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</si>
  <si>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</si>
  <si>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</si>
  <si>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</si>
  <si>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</si>
  <si>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</si>
  <si>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</si>
  <si>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</si>
  <si>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</si>
  <si>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</si>
  <si>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</si>
  <si>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</si>
  <si>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</si>
  <si>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</si>
  <si>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</si>
  <si>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</si>
  <si>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</si>
  <si>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</si>
  <si>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</si>
  <si>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</si>
  <si>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</si>
  <si>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</si>
  <si>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</si>
  <si>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</si>
  <si>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</si>
  <si>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</si>
  <si>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</si>
  <si>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</si>
  <si>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</si>
  <si>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</si>
  <si>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</si>
  <si>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</si>
  <si>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</si>
  <si>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</si>
  <si>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</si>
  <si>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</si>
  <si>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</si>
  <si>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</si>
  <si>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</si>
  <si>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</si>
  <si>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</si>
  <si>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</si>
  <si>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</si>
  <si>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</si>
  <si>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</si>
  <si>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</si>
  <si>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</si>
  <si>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</si>
  <si>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</si>
  <si>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</si>
  <si>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</si>
  <si>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</si>
  <si>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</si>
  <si>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</si>
  <si>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</si>
  <si>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</si>
  <si>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</si>
  <si>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</si>
  <si>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</si>
  <si>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</si>
  <si>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</si>
  <si>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</si>
  <si>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</si>
  <si>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</si>
  <si>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</si>
  <si>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</si>
  <si>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</si>
  <si>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</si>
  <si>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</si>
  <si>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</si>
  <si>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</si>
  <si>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</si>
  <si>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</si>
  <si>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</si>
  <si>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</si>
  <si>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</si>
  <si>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</si>
  <si>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</si>
  <si>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</si>
  <si>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</si>
  <si>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</si>
  <si>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</si>
  <si>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</si>
  <si>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</si>
  <si>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</si>
  <si>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</si>
  <si>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</si>
  <si>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</si>
  <si>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</si>
  <si>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</si>
  <si>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</si>
  <si>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</si>
  <si>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</si>
  <si>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</si>
  <si>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</si>
  <si>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</si>
  <si>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</si>
  <si>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</si>
  <si>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</si>
  <si>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</si>
  <si>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</si>
  <si>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</si>
  <si>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</si>
  <si>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</si>
  <si>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</si>
  <si>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</si>
  <si>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</si>
  <si>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</si>
  <si>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</si>
  <si>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</si>
  <si>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</si>
  <si>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</si>
  <si>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</si>
  <si>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</si>
  <si>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</si>
  <si>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</si>
  <si>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</si>
  <si>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</si>
  <si>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</si>
  <si>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</si>
  <si>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</si>
  <si>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</si>
  <si>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</si>
  <si>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</si>
  <si>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</si>
  <si>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</si>
  <si>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</si>
  <si>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</si>
  <si>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</si>
  <si>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</si>
  <si>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</si>
  <si>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</si>
  <si>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</si>
  <si>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</si>
  <si>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</si>
  <si>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</si>
  <si>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</si>
  <si>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</si>
  <si>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</si>
  <si>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</si>
  <si>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</si>
  <si>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</si>
  <si>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</si>
  <si>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</si>
  <si>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</si>
  <si>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</si>
  <si>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</si>
  <si>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</si>
  <si>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</si>
  <si>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</si>
  <si>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</si>
  <si>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</si>
  <si>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</si>
  <si>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</si>
  <si>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</si>
  <si>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</si>
  <si>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</si>
  <si>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</si>
  <si>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</si>
  <si>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</si>
  <si>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</si>
  <si>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</si>
  <si>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</si>
  <si>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</si>
  <si>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</si>
  <si>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</si>
  <si>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</si>
  <si>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</si>
  <si>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</si>
  <si>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</si>
  <si>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</si>
  <si>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</si>
  <si>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</si>
  <si>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</si>
  <si>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</si>
  <si>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</si>
  <si>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</si>
  <si>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</si>
  <si>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</si>
  <si>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</si>
  <si>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</si>
  <si>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</si>
  <si>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</si>
  <si>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</si>
  <si>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</si>
  <si>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</si>
  <si>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</si>
  <si>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</si>
  <si>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</si>
  <si>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</si>
  <si>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</si>
  <si>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</si>
  <si>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</si>
  <si>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</si>
  <si>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</si>
  <si>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</si>
  <si>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</si>
  <si>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</si>
  <si>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</si>
  <si>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</si>
  <si>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</si>
  <si>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</si>
  <si>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</si>
  <si>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</si>
  <si>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</si>
  <si>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</si>
  <si>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</si>
  <si>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</si>
  <si>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</si>
  <si>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</si>
  <si>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</si>
  <si>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</si>
  <si>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</si>
  <si>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</si>
  <si>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</si>
  <si>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</si>
  <si>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</si>
  <si>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</si>
  <si>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</si>
  <si>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</si>
  <si>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</si>
  <si>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</si>
  <si>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</si>
  <si>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</si>
  <si>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</si>
  <si>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</si>
  <si>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</si>
  <si>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</si>
  <si>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</si>
  <si>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</si>
  <si>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</si>
  <si>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</si>
  <si>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</si>
  <si>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</si>
  <si>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</si>
  <si>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</si>
  <si>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</si>
  <si>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</si>
  <si>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</si>
  <si>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</si>
  <si>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</si>
  <si>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</si>
  <si>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</si>
  <si>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</si>
  <si>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</si>
  <si>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</si>
  <si>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</si>
  <si>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</si>
  <si>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</si>
  <si>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</si>
  <si>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</si>
  <si>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</si>
  <si>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</si>
  <si>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</si>
  <si>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</si>
  <si>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</si>
  <si>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</si>
  <si>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</si>
  <si>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</si>
  <si>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</si>
  <si>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</si>
  <si>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</si>
  <si>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</si>
  <si>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</si>
  <si>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</si>
  <si>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</si>
  <si>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</si>
  <si>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</si>
  <si>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</si>
  <si>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</si>
  <si>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</si>
  <si>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</si>
  <si>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</si>
  <si>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</si>
  <si>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</si>
  <si>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</si>
  <si>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</si>
  <si>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</si>
  <si>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</si>
  <si>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</si>
  <si>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</si>
  <si>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</si>
  <si>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</si>
  <si>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</si>
  <si>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</si>
  <si>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</si>
  <si>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</si>
  <si>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</si>
  <si>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</si>
  <si>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</si>
  <si>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</si>
  <si>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</si>
  <si>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</si>
  <si>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</si>
  <si>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</si>
  <si>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</si>
  <si>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</si>
  <si>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</si>
  <si>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</si>
  <si>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</si>
  <si>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</si>
  <si>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</si>
  <si>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</si>
  <si>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</si>
  <si>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</si>
  <si>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</si>
  <si>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</si>
  <si>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</si>
  <si>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</si>
  <si>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</si>
  <si>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</si>
  <si>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</si>
  <si>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</si>
  <si>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</si>
  <si>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</si>
  <si>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</si>
  <si>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</si>
  <si>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</si>
  <si>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</si>
  <si>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</si>
  <si>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</si>
  <si>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</si>
  <si>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</si>
  <si>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</si>
  <si>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</si>
  <si>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</si>
  <si>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</si>
  <si>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</si>
  <si>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</si>
  <si>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</si>
  <si>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</si>
  <si>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</si>
  <si>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</si>
  <si>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</si>
  <si>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</si>
  <si>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</si>
  <si>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</si>
  <si>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</si>
  <si>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</si>
  <si>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</si>
  <si>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</si>
  <si>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</si>
  <si>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</si>
  <si>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</si>
  <si>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</si>
  <si>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</si>
  <si>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</si>
  <si>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</si>
  <si>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</si>
  <si>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</si>
  <si>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</si>
  <si>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</si>
  <si>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</si>
  <si>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</si>
  <si>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</si>
  <si>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</si>
  <si>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</si>
  <si>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</si>
  <si>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</si>
  <si>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</si>
  <si>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</si>
  <si>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</si>
  <si>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</si>
  <si>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</si>
  <si>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</si>
  <si>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</si>
  <si>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</si>
  <si>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</si>
  <si>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</si>
  <si>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</si>
  <si>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</si>
  <si>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</si>
  <si>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</si>
  <si>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</si>
  <si>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</si>
  <si>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</si>
  <si>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</si>
  <si>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</si>
  <si>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</si>
  <si>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</si>
  <si>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</si>
  <si>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</si>
  <si>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</si>
  <si>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</si>
  <si>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</si>
  <si>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</si>
  <si>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</si>
  <si>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</si>
  <si>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</si>
  <si>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</si>
  <si>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</si>
  <si>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</si>
  <si>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</si>
  <si>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</si>
  <si>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</si>
  <si>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</si>
  <si>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</si>
  <si>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</si>
  <si>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</si>
  <si>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</si>
  <si>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</si>
  <si>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</si>
  <si>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</si>
  <si>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</si>
  <si>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</si>
  <si>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</si>
  <si>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</si>
  <si>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</si>
  <si>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</si>
  <si>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</si>
  <si>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</si>
  <si>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</si>
  <si>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</si>
  <si>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</si>
  <si>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</si>
  <si>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</si>
  <si>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</si>
  <si>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</si>
  <si>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</si>
  <si>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</si>
  <si>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</si>
  <si>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</si>
  <si>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</si>
  <si>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</si>
  <si>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</si>
  <si>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</si>
  <si>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</si>
  <si>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</si>
  <si>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</si>
  <si>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</si>
  <si>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</si>
  <si>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</si>
  <si>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</si>
  <si>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</si>
  <si>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</si>
  <si>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</si>
  <si>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</si>
  <si>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</si>
  <si>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</si>
  <si>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</si>
  <si>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</si>
  <si>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</si>
  <si>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</si>
  <si>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</si>
  <si>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</si>
  <si>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</si>
  <si>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</si>
  <si>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</si>
  <si>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</si>
  <si>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</si>
  <si>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</si>
  <si>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</si>
  <si>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</si>
  <si>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</si>
  <si>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</si>
  <si>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</si>
  <si>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</si>
  <si>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</si>
  <si>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</si>
  <si>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</si>
  <si>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</si>
  <si>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</si>
  <si>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</si>
  <si>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</si>
  <si>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</si>
  <si>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</si>
  <si>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</si>
  <si>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</si>
  <si>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</si>
  <si>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</si>
  <si>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</si>
  <si>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</si>
  <si>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</si>
  <si>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</si>
  <si>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</si>
  <si>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</si>
  <si>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</si>
  <si>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</si>
  <si>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</si>
  <si>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</si>
  <si>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</si>
  <si>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</si>
  <si>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</si>
  <si>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</si>
  <si>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</si>
  <si>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</si>
  <si>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</si>
  <si>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</si>
  <si>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</si>
  <si>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</si>
  <si>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</si>
  <si>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</si>
  <si>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</si>
  <si>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</si>
  <si>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</si>
  <si>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</si>
  <si>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</si>
  <si>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</si>
  <si>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</si>
  <si>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</si>
  <si>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</si>
  <si>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</si>
  <si>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</si>
  <si>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</si>
  <si>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</si>
  <si>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</si>
  <si>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</si>
  <si>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</si>
  <si>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</si>
  <si>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</si>
  <si>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</si>
  <si>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</si>
  <si>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</si>
  <si>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</si>
  <si>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</si>
  <si>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</si>
  <si>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</si>
  <si>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</si>
  <si>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</si>
  <si>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</si>
  <si>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</si>
  <si>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</si>
  <si>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</si>
  <si>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</si>
  <si>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</si>
  <si>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</si>
  <si>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</si>
  <si>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</si>
  <si>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</si>
  <si>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</si>
  <si>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</si>
  <si>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</si>
  <si>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</si>
  <si>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</si>
  <si>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</si>
  <si>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</si>
  <si>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</si>
  <si>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</si>
  <si>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</si>
  <si>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</si>
  <si>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</si>
  <si>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</si>
  <si>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</si>
  <si>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</si>
  <si>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</si>
  <si>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</si>
  <si>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</si>
  <si>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</si>
  <si>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</si>
  <si>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</si>
  <si>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</si>
  <si>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</si>
  <si>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</si>
  <si>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</si>
  <si>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</si>
  <si>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</si>
  <si>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</si>
  <si>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</si>
  <si>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</si>
  <si>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</si>
  <si>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</si>
  <si>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</si>
  <si>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</si>
  <si>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</si>
  <si>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</si>
  <si>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</si>
  <si>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</si>
  <si>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</si>
  <si>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</si>
  <si>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</si>
  <si>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</si>
  <si>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</si>
  <si>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</si>
  <si>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</si>
  <si>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</si>
  <si>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</si>
  <si>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</si>
  <si>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</si>
  <si>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</si>
  <si>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</si>
  <si>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</si>
  <si>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</si>
  <si>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</si>
  <si>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</si>
  <si>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</si>
  <si>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</si>
  <si>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</si>
  <si>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</si>
  <si>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</si>
  <si>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</si>
  <si>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</si>
  <si>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</si>
  <si>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</si>
  <si>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</si>
  <si>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</si>
  <si>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</si>
  <si>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</si>
  <si>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</si>
  <si>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</si>
  <si>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</si>
  <si>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</si>
  <si>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</si>
  <si>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</si>
  <si>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</si>
  <si>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</si>
  <si>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</si>
  <si>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</si>
  <si>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</si>
  <si>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</si>
  <si>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</si>
  <si>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</si>
  <si>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</si>
  <si>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</si>
  <si>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</si>
  <si>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</si>
  <si>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</si>
  <si>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</si>
  <si>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</si>
  <si>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</si>
  <si>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</si>
  <si>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</si>
  <si>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</si>
  <si>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</si>
  <si>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</si>
  <si>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</si>
  <si>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</si>
  <si>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</si>
  <si>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</si>
  <si>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</si>
  <si>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</si>
  <si>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</si>
  <si>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</si>
  <si>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</si>
  <si>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</si>
  <si>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</si>
  <si>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</si>
  <si>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</si>
  <si>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</si>
  <si>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</si>
  <si>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</si>
  <si>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</si>
  <si>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</si>
  <si>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</si>
  <si>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</si>
  <si>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</si>
  <si>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</si>
  <si>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</si>
  <si>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</si>
  <si>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</si>
  <si>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</si>
  <si>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</si>
  <si>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</si>
  <si>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</si>
  <si>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</si>
  <si>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</si>
  <si>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</si>
  <si>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</si>
  <si>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</si>
  <si>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</si>
  <si>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</si>
  <si>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</si>
  <si>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</si>
  <si>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</si>
  <si>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</si>
  <si>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</si>
  <si>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</si>
  <si>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</si>
  <si>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</si>
  <si>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</si>
  <si>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</si>
  <si>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</si>
  <si>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</si>
  <si>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</si>
  <si>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</si>
  <si>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</si>
  <si>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</si>
  <si>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</si>
  <si>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</si>
  <si>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</si>
  <si>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</si>
  <si>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</si>
  <si>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</si>
  <si>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</si>
  <si>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</si>
  <si>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</si>
  <si>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</si>
  <si>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</si>
  <si>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</si>
  <si>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</si>
  <si>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</si>
  <si>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</si>
  <si>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</si>
  <si>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</si>
  <si>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</si>
  <si>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</si>
  <si>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</si>
  <si>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</si>
  <si>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</si>
  <si>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</si>
  <si>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</si>
  <si>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</si>
  <si>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</si>
  <si>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</si>
  <si>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</si>
  <si>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</si>
  <si>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</si>
  <si>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</si>
  <si>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</si>
  <si>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</si>
  <si>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</si>
  <si>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</si>
  <si>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</si>
  <si>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</si>
  <si>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</si>
  <si>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</si>
  <si>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</si>
  <si>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</si>
  <si>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</si>
  <si>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</si>
  <si>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</si>
  <si>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</si>
  <si>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</si>
  <si>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</si>
  <si>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</si>
  <si>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</si>
  <si>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</si>
  <si>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</si>
  <si>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</si>
  <si>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</si>
  <si>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</si>
  <si>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</si>
  <si>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</si>
  <si>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</si>
  <si>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</si>
  <si>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</si>
  <si>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</si>
  <si>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</si>
  <si>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</si>
  <si>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</si>
  <si>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</si>
  <si>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</si>
  <si>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</si>
  <si>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</si>
  <si>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</si>
  <si>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</si>
  <si>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</si>
  <si>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</si>
  <si>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</si>
  <si>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</si>
  <si>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</si>
  <si>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</si>
  <si>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</si>
  <si>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</si>
  <si>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</si>
  <si>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</si>
  <si>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</si>
  <si>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</si>
  <si>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</si>
  <si>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</si>
  <si>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</si>
  <si>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</si>
  <si>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</si>
  <si>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</si>
  <si>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</si>
  <si>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</si>
  <si>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</si>
  <si>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</si>
  <si>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</si>
  <si>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</si>
  <si>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</si>
  <si>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</si>
  <si>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</si>
  <si>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</si>
  <si>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</si>
  <si>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</si>
  <si>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</si>
  <si>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</si>
  <si>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</si>
  <si>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</si>
  <si>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</si>
  <si>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</si>
  <si>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</si>
  <si>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</si>
  <si>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</si>
  <si>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</si>
  <si>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</si>
  <si>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</si>
  <si>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</si>
  <si>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</si>
  <si>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</si>
  <si>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</si>
  <si>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</si>
  <si>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</si>
  <si>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</si>
  <si>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</si>
  <si>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</si>
  <si>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</si>
  <si>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</si>
  <si>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</si>
  <si>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</si>
  <si>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</si>
  <si>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</si>
  <si>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</si>
  <si>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</si>
  <si>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PCM-20251011-00000721</t>
  </si>
  <si>
    <t xml:space="preserve">10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</si>
  <si>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</si>
  <si>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</si>
  <si>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</si>
  <si>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</si>
  <si>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</si>
  <si>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</si>
  <si>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</si>
  <si>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</si>
  <si>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</si>
  <si>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</si>
  <si>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</si>
  <si>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</si>
  <si>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</si>
  <si>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</si>
  <si>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</si>
  <si>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</si>
  <si>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</si>
  <si>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</si>
  <si>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</si>
  <si>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</si>
  <si>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</si>
  <si>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</si>
  <si>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</si>
  <si>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</si>
  <si>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</si>
  <si>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</si>
  <si>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</si>
  <si>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</si>
  <si>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</si>
  <si>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</si>
  <si>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</si>
  <si>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</si>
  <si>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</si>
  <si>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</si>
  <si>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</si>
  <si>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</si>
  <si>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</si>
  <si>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</si>
  <si>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</si>
  <si>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</si>
  <si>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</si>
  <si>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</si>
  <si>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</si>
  <si>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</si>
  <si>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</si>
  <si>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</si>
  <si>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</si>
  <si>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</si>
  <si>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</si>
  <si>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</si>
  <si>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</si>
  <si>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</si>
  <si>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</si>
  <si>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</si>
  <si>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</si>
  <si>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</si>
  <si>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</si>
  <si>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</si>
  <si>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</si>
  <si>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</si>
  <si>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</si>
  <si>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</si>
  <si>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</si>
  <si>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</si>
  <si>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</si>
  <si>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</si>
  <si>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</si>
  <si>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</si>
  <si>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</si>
  <si>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</si>
  <si>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</si>
  <si>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</si>
  <si>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</si>
  <si>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</si>
  <si>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</si>
  <si>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</si>
  <si>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</si>
  <si>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</si>
  <si>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</si>
  <si>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</si>
  <si>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</si>
  <si>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</si>
  <si>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</si>
  <si>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</si>
  <si>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</si>
  <si>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PCM-20251011-00000698</t>
  </si>
  <si>
    <t>ETA:30 Min</t>
  </si>
  <si>
    <t>PCM-20251011-00000813</t>
  </si>
  <si>
    <t>ETA:60 Min</t>
  </si>
  <si>
    <t xml:space="preserve"> PCM-20250215-00000830 </t>
  </si>
  <si>
    <t>LTE site still down and  site located in aramco area access issue need special permission</t>
  </si>
  <si>
    <t xml:space="preserve"> PCM-20251011-00000368 </t>
  </si>
  <si>
    <t>Site access night issue located at Al Qattan Tourist Village with limited access</t>
  </si>
  <si>
    <t xml:space="preserve"> PCM-20251011-00000745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</si>
  <si>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</si>
  <si>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</si>
  <si>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</si>
  <si>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</si>
  <si>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</si>
  <si>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PCM-20251011-00000652</t>
  </si>
  <si>
    <t>EM Team on the way ETA; 40 Mins</t>
  </si>
  <si>
    <t>PCM-20251011-00000687</t>
  </si>
  <si>
    <t>EM Team on the way ETA; 90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</si>
  <si>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</si>
  <si>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</si>
  <si>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</si>
  <si>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</si>
  <si>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</si>
  <si>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</si>
  <si>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</si>
  <si>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</si>
  <si>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PCM-20251011-00000793</t>
  </si>
  <si>
    <t>ETA 30 mins</t>
  </si>
  <si>
    <t>PCM-20251011-00000671</t>
  </si>
  <si>
    <t>located in military area</t>
  </si>
  <si>
    <t>TT-20251011-00636 // 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</si>
</sst>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3" fillId="0" borderId="0" xfId="0" applyFont="1"/>
    <xf numFmtId="0" fontId="20" fillId="7" borderId="1" xfId="0" applyFont="1" applyFill="1" applyBorder="1" applyAlignment="1">
      <alignment horizontal="center" vertical="center"/>
    </xf>
    <xf numFmtId="165" fontId="20"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2" totalsRowShown="0" headerRowDxfId="157" dataDxfId="156" headerRowBorderDxfId="154" tableBorderDxfId="155" totalsRowBorderDxfId="153">
  <autoFilter ref="A1:CJ1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2" totalsRowShown="0" headerRowDxfId="48" dataDxfId="47" headerRowBorderDxfId="45" tableBorderDxfId="46" totalsRowBorderDxfId="44">
  <autoFilter ref="A1:L4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8" totalsRowShown="0" headerRowDxfId="31" dataDxfId="30" headerRowBorderDxfId="28" tableBorderDxfId="29">
  <autoFilter ref="A1:L9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1" totalsRowShown="0" headerRowDxfId="15" dataDxfId="14" headerRowBorderDxfId="12" tableBorderDxfId="13">
  <autoFilter ref="A1:L1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57"/>
      <c r="N1" s="157"/>
      <c r="O1" s="157"/>
    </row>
    <row r="2" spans="1:15" s="70" customFormat="1" ht="70.5" customHeight="1">
      <c r="A2" s="68" t="s">
        <v>38963</v>
      </c>
      <c r="B2" s="65" t="str">
        <f>IFERROR(VLOOKUP(D2,DB!A:K,11,0),"")</f>
        <v>R1</v>
      </c>
      <c r="C2" s="65">
        <v>1</v>
      </c>
      <c r="D2" s="85" t="s">
        <v>17807</v>
      </c>
      <c r="E2" s="69" t="s">
        <v>38964</v>
      </c>
      <c r="F2" s="82">
        <v>45662.948425925926</v>
      </c>
      <c r="G2" s="72">
        <f ca="1">IFERROR(NOW()-F2,"")</f>
        <v>278.48378171295917</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0">
        <v>45940.457754629628</v>
      </c>
      <c r="G3" s="159">
        <f ca="1">IFERROR(NOW()-F3,"")</f>
        <v>0.97445300925755873</v>
      </c>
      <c r="H3" s="162">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0.37166365740267793</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t="s">
        <v>38971</v>
      </c>
      <c r="B5" s="142" t="str">
        <f>IFERROR(VLOOKUP(D5,DB!A:K,11,0),"")</f>
        <v>R1</v>
      </c>
      <c r="C5" s="142">
        <v>2</v>
      </c>
      <c r="D5" s="166" t="s">
        <v>8903</v>
      </c>
      <c r="E5" s="69" t="s">
        <v>38964</v>
      </c>
      <c r="F5" s="160">
        <v>45941.385833333334</v>
      </c>
      <c r="G5" s="159">
        <f ca="1">IFERROR(NOW()-F5,"")</f>
        <v>4.6374305551580619E-2</v>
      </c>
      <c r="H5" s="167">
        <v>45941.379374999997</v>
      </c>
      <c r="I5" s="142" t="str">
        <f>IFERROR(VLOOKUP(D5,DB!A:F,6,0),"")</f>
        <v>Generator-DG</v>
      </c>
      <c r="J5" s="65" t="str">
        <f>IFERROR(VLOOKUP(D5,DB!A:G,7,0),"")</f>
        <v>Vandalized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45941.432207638885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45941.432207638885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45941.432207638885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45941.432207638885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45941.432207638885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45941.432207638885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45941.432207638885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45941.432207638885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45941.432207638885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45941.432207638885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45941.432207638885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45941.432207638885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45941.432207638885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45941.432207638885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45941.432207638885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45941.432207638885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45941.432207638885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45941.432207638885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45941.432207638885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45941.432207638885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45941.432207638885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45941.432207638885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45941.432207638885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45941.432207638885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45941.432207638885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45941.432207638885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45941.432207638885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45941.432207638885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45941.432207638885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45941.432207638885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45941.432207638885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45941.432207638885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45941.432207638885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45941.432207638885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45941.432207638885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45941.432207638885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45941.432207638885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45941.432207638885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45941.432207638885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45941.432207638885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45941.432207638885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45941.432207638885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45941.432207638885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45941.432207638885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45941.432207638885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45941.432207638885</v>
      </c>
      <c r="H51" s="144"/>
      <c r="I51" s="142" t="str">
        <f>IFERROR(VLOOKUP(D51,DB!A:F,6,0),"")</f>
        <v/>
      </c>
      <c r="J51" s="65" t="str">
        <f>IFERROR(VLOOKUP(D51,DB!A:G,7,0),"")</f>
        <v/>
      </c>
      <c r="K51" s="146"/>
      <c r="L51" s="147" t="str">
        <f>IFERROR(VLOOKUP(D51,DB!A:I,9,0),"")</f>
        <v/>
      </c>
      <c r="M51" s="70"/>
      <c r="N51" s="70"/>
      <c r="O51" s="70"/>
    </row>
  </sheetData>
  <customSheetViews>
    <customSheetView guid="{F6042A99-DD27-4453-835D-0834D95730CC}" filter="1" showAutoFilter="1">
      <pageMargins left="0" right="0" top="0" bottom="0" header="0" footer="0"/>
      <autoFilter ref="B1:M1" xr:uid="{9407D578-693C-40CD-BFF2-93FB92473E20}"/>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2"/>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134.70512430555391</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116.43236967592384</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45941.432207638885</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45941.432207638885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45941.432207638885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45941.432207638885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45941.432207638885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45941.432207638885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45941.432207638885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45941.432207638885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45941.432207638885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45941.432207638885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45941.432207638885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45941.432207638885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45941.432207638885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45941.432207638885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45941.432207638885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45941.432207638885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45941.432207638885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45941.432207638885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45941.432207638885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45941.432207638885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45941.432207638885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45941.432207638885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45941.432207638885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45941.432207638885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45941.432207638885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45941.432207638885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45941.432207638885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45941.432207638885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45941.432207638885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45941.432207638885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45941.432207638885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45941.432207638885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45941.432207638885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45941.432207638885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45941.432207638885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45941.432207638885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45941.432207638885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45941.432207638885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45941.432207638885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45941.432207638885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45941.432207638885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45941.432207638885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45941.432207638885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45941.432207638885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45941.432207638885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45941.432207638885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45941.432207638885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45941.432207638885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45941.432207638885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45941.432207638885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45941.432207638885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45941.432207638885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45941.432207638885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45941.432207638885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45941.432207638885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45941.432207638885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45941.432207638885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45941.432207638885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45941.432207638885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45941.432207638885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45941.432207638885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45941.432207638885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45941.432207638885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45941.432207638885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45941.432207638885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45941.432207638885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45941.432207638885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45941.432207638885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45941.432207638885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45941.432207638885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45941.432207638885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45941.432207638885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45941.432207638885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45941.432207638885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45941.432207638885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45941.432207638885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45941.432207638885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45941.432207638885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45941.432207638885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45941.432207638885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45941.432207638885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45941.432207638885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45941.432207638885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45941.432207638885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45941.432207638885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45941.432207638885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45941.432207638885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45941.432207638885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45941.432207638885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45941.432207638885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45941.432207638885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45941.432207638885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45941.432207638885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45941.432207638885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45941.432207638885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45941.432207638885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45941.432207638885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45941.432207638885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45941.432207638885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45941.432207638885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45941.432207638885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45941.432207638885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45941.432207638885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45941.432207638885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45941.432207638885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45941.432207638885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45941.432207638885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45941.432207638885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45941.432207638885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45941.432207638885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45941.432207638885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45941.432207638885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45941.432207638885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45941.432207638885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45941.432207638885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45941.432207638885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45941.432207638885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45941.432207638885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45941.432207638885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45941.432207638885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45941.432207638885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45941.432207638885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45941.432207638885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45941.432207638885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45941.432207638885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45941.432207638885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45941.432207638885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45941.432207638885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45941.432207638885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45941.432207638885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45941.432207638885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45941.432207638885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45941.432207638885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45941.432207638885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45941.432207638885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45941.432207638885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45941.432207638885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45941.432207638885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45941.432207638885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45941.432207638885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45941.432207638885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45941.432207638885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45941.432207638885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45941.432207638885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45941.432207638885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45941.432207638885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45941.432207638885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45941.432207638885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45941.432207638885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45941.432207638885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45941.432207638885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45941.432207638885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45941.432207638885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45941.432207638885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45941.432207638885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45941.432207638885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45941.432207638885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45941.432207638885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45941.432207638885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45941.432207638885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45941.432207638885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45941.432207638885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45941.432207638885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45941.432207638885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45941.432207638885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45941.432207638885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45941.432207638885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sheetData>
  <dataValidations count="2">
    <dataValidation allowBlank="1" showInputMessage="1" showErrorMessage="1" sqref="E1" xr:uid="{4D935161-CDD3-4592-B877-3FB59C99E142}"/>
    <dataValidation type="list" allowBlank="1" showInputMessage="1" showErrorMessage="1" sqref="E3:E1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tabSelected="1" workbookViewId="0">
      <selection activeCell="K10" sqref="K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39058</v>
      </c>
      <c r="B2" s="67" t="str">
        <f>IFERROR(VLOOKUP(D2,DB!A:K,11,0),"")</f>
        <v>R3</v>
      </c>
      <c r="C2" s="18">
        <v>2</v>
      </c>
      <c r="D2" s="18" t="s">
        <v>23498</v>
      </c>
      <c r="E2" s="18" t="s">
        <v>38969</v>
      </c>
      <c r="F2" s="20">
        <v>45941.382280092592</v>
      </c>
      <c r="G2" s="21">
        <f t="shared" ref="G2:G22" ca="1" si="0">IFERROR(NOW()-F2,"-")</f>
        <v>4.9927546293474734E-2</v>
      </c>
      <c r="H2" s="22">
        <v>45941.372662037036</v>
      </c>
      <c r="I2" s="19" t="str">
        <f>IFERROR(VLOOKUP(D2,DB!A:F,6,0),"")</f>
        <v>SCECO</v>
      </c>
      <c r="J2" s="18" t="str">
        <f>IFERROR(VLOOKUP(D2,DB!A:G,7,0),"")</f>
        <v>Vandalized</v>
      </c>
      <c r="K2" s="50" t="s">
        <v>39059</v>
      </c>
      <c r="L2" s="23" t="str">
        <f>IFERROR(VLOOKUP(D2,DB!A:I,9,0),"")</f>
        <v>Latis</v>
      </c>
    </row>
    <row r="3" spans="1:13" ht="15" customHeight="1">
      <c r="A3" s="19" t="s">
        <v>39060</v>
      </c>
      <c r="B3" s="67" t="str">
        <f>IFERROR(VLOOKUP(D3,DB!A:K,11,0),"")</f>
        <v>R3</v>
      </c>
      <c r="C3" s="18">
        <v>1</v>
      </c>
      <c r="D3" s="18" t="s">
        <v>14214</v>
      </c>
      <c r="E3" s="18" t="s">
        <v>38964</v>
      </c>
      <c r="F3" s="20">
        <v>45941.382222222222</v>
      </c>
      <c r="G3" s="21">
        <f t="shared" ca="1" si="0"/>
        <v>4.9985416662821081E-2</v>
      </c>
      <c r="H3" s="22">
        <v>45941.425405092596</v>
      </c>
      <c r="I3" s="19" t="str">
        <f>IFERROR(VLOOKUP(D3,DB!A:F,6,0),"")</f>
        <v>SCECO</v>
      </c>
      <c r="J3" s="18" t="str">
        <f>IFERROR(VLOOKUP(D3,DB!A:G,7,0),"")</f>
        <v>Dead</v>
      </c>
      <c r="K3" s="50" t="s">
        <v>39061</v>
      </c>
      <c r="L3" s="23" t="str">
        <f>IFERROR(VLOOKUP(D3,DB!A:I,9,0),"")</f>
        <v>Latis</v>
      </c>
    </row>
    <row r="4" spans="1:13" ht="15" customHeight="1">
      <c r="A4" s="19"/>
      <c r="B4" s="67" t="str">
        <f>IFERROR(VLOOKUP(C4,DB!A:K,11,0),"")</f>
        <v/>
      </c>
      <c r="C4" s="18"/>
      <c r="D4" s="18"/>
      <c r="E4" s="18"/>
      <c r="F4" s="20"/>
      <c r="G4" s="21">
        <f t="shared" ca="1" si="0"/>
        <v>45941.432207638885</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45941.432207638885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45941.432207638885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45941.432207638885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45941.432207638885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45941.432207638885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45941.432207638885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45941.432207638885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45941.432207638885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45941.432207638885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45941.432207638885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45941.432207638885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45941.432207638885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45941.432207638885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45941.432207638885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45941.432207638885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45941.432207638885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45941.432207638885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45941.432207638885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45941.432207638885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45941.432207638885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45941.432207638885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45941.432207638885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45941.432207638885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45941.432207638885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45941.432207638885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45941.432207638885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45941.432207638885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45941.432207638885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45941.432207638885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45941.432207638885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45941.432207638885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45941.432207638885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45941.432207638885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45941.432207638885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45941.432207638885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45941.432207638885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45941.432207638885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45941.432207638885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45941.432207638885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45941.432207638885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45941.432207638885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45941.432207638885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45941.432207638885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45941.432207638885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45941.432207638885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45941.432207638885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45941.432207638885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45941.432207638885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45941.432207638885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45941.432207638885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45941.432207638885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45941.432207638885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45941.432207638885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45941.432207638885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45941.432207638885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45941.432207638885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45941.432207638885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45941.432207638885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45941.432207638885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45941.432207638885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45941.432207638885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45941.432207638885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45941.432207638885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45941.432207638885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45941.432207638885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45941.432207638885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45941.432207638885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45941.432207638885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45941.432207638885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45941.432207638885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45941.432207638885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45941.432207638885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45941.432207638885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45941.432207638885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45941.432207638885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45941.432207638885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45941.432207638885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45941.432207638885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45941.432207638885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45941.432207638885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45941.432207638885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45941.432207638885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45941.432207638885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45941.432207638885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45941.432207638885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45941.432207638885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45941.432207638885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45941.432207638885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45941.432207638885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45941.432207638885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45941.432207638885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45941.432207638885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45941.432207638885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45941.432207638885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45941.432207638885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45941.432207638885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45941.432207638885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45941.432207638885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45941.432207638885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45941.432207638885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45941.432207638885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45941.432207638885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45941.432207638885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45941.432207638885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45941.432207638885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45941.432207638885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45941.432207638885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45941.432207638885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45941.432207638885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45941.432207638885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45941.432207638885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45941.432207638885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45941.432207638885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45941.432207638885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45941.432207638885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45941.432207638885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45941.432207638885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45941.432207638885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45941.432207638885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45941.432207638885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45941.432207638885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45941.432207638885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45941.432207638885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45941.432207638885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45941.432207638885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45941.432207638885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45941.432207638885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45941.432207638885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45941.432207638885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45941.432207638885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45941.432207638885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45941.432207638885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45941.432207638885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45941.432207638885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45941.432207638885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45941.432207638885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45941.432207638885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45941.432207638885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45941.432207638885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45941.432207638885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45941.432207638885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45941.432207638885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45941.432207638885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45941.432207638885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45941.432207638885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45941.432207638885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45941.432207638885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45941.432207638885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45941.432207638885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45941.432207638885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45941.432207638885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45941.432207638885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45941.432207638885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45941.432207638885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45941.432207638885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45941.432207638885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45941.432207638885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45941.432207638885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45941.432207638885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45941.432207638885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45941.432207638885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45941.432207638885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45941.432207638885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45941.432207638885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45941.432207638885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45941.432207638885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45941.432207638885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45941.432207638885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45941.432207638885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45941.432207638885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45941.432207638885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45941.432207638885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45941.432207638885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45941.432207638885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45941.432207638885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45941.432207638885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45941.432207638885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45941.432207638885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45941.432207638885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45941.432207638885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45941.432207638885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45941.432207638885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45941.432207638885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45941.432207638885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45941.432207638885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45941.432207638885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45941.432207638885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45941.432207638885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45941.432207638885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45941.432207638885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45941.432207638885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45941.432207638885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45941.432207638885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45941.432207638885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45941.432207638885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45941.432207638885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45941.432207638885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45941.432207638885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45941.432207638885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45941.432207638885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45941.432207638885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45941.432207638885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45941.432207638885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45941.432207638885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45941.432207638885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45941.432207638885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45941.432207638885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45941.432207638885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45941.432207638885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45941.432207638885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45941.432207638885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45941.432207638885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45941.432207638885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45941.432207638885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45941.432207638885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45941.432207638885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45941.432207638885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45941.432207638885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45941.432207638885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45941.432207638885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45941.432207638885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45941.432207638885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45941.432207638885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45941.432207638885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45941.432207638885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45941.432207638885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45941.432207638885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45941.432207638885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45941.432207638885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45941.432207638885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45941.432207638885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45941.432207638885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45941.432207638885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45941.432207638885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45941.432207638885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45941.432207638885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45941.432207638885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45941.432207638885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45941.432207638885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45941.432207638885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45941.432207638885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45941.432207638885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45941.432207638885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45941.432207638885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45941.432207638885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45941.432207638885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45941.432207638885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45941.432207638885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45941.432207638885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45941.432207638885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45941.432207638885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45941.432207638885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45941.432207638885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45941.432207638885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45941.432207638885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45941.432207638885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45941.432207638885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45941.432207638885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45941.432207638885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45941.432207638885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45941.432207638885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45941.432207638885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45941.432207638885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45941.432207638885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45941.432207638885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45941.432207638885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45941.432207638885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45941.432207638885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45941.432207638885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45941.432207638885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45941.432207638885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45941.432207638885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45941.432207638885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45941.432207638885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45941.432207638885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45941.432207638885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45941.432207638885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45941.432207638885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45941.432207638885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45941.432207638885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45941.432207638885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45941.432207638885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45941.432207638885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45941.432207638885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45941.432207638885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45941.432207638885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45941.432207638885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45941.432207638885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45941.432207638885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45941.432207638885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45941.432207638885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45941.432207638885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45941.432207638885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45941.432207638885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45941.432207638885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45941.432207638885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45941.432207638885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45941.432207638885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45941.432207638885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45941.432207638885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45941.432207638885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45941.432207638885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45941.432207638885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45941.432207638885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45941.432207638885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45941.432207638885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45941.432207638885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45941.432207638885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45941.432207638885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45941.432207638885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45941.432207638885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45941.432207638885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45941.432207638885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45941.432207638885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45941.432207638885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45941.432207638885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45941.432207638885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45941.432207638885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45941.432207638885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45941.432207638885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45941.432207638885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45941.432207638885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45941.432207638885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45941.432207638885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45941.432207638885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45941.432207638885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45941.432207638885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45941.432207638885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45941.432207638885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45941.432207638885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45941.432207638885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45941.432207638885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45941.432207638885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45941.432207638885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45941.432207638885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45941.432207638885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45941.432207638885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45941.432207638885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45941.432207638885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45941.432207638885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45941.432207638885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45941.432207638885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45941.432207638885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45941.432207638885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45941.432207638885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45941.432207638885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45941.432207638885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45941.432207638885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45941.432207638885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45941.432207638885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45941.432207638885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45941.432207638885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45941.432207638885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45941.432207638885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45941.432207638885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45941.432207638885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45941.432207638885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45941.432207638885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45941.432207638885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45941.432207638885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45941.432207638885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45941.432207638885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45941.432207638885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45941.432207638885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45941.432207638885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45941.432207638885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45941.432207638885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45941.432207638885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45941.432207638885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45941.432207638885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45941.432207638885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45941.432207638885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45941.432207638885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45941.432207638885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45941.432207638885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45941.432207638885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45941.432207638885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45941.432207638885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45941.432207638885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45941.432207638885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45941.432207638885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45941.432207638885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45941.432207638885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45941.432207638885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45941.432207638885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45941.432207638885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45941.432207638885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45941.432207638885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45941.432207638885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45941.432207638885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45941.432207638885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45941.432207638885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45941.432207638885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45941.432207638885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45941.432207638885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45941.432207638885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45941.432207638885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45941.432207638885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45941.432207638885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45941.432207638885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45941.432207638885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45941.432207638885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45941.432207638885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45941.432207638885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45941.432207638885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45941.432207638885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45941.432207638885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45941.432207638885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45941.432207638885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45941.432207638885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45941.432207638885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45941.432207638885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45941.432207638885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45941.432207638885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45941.432207638885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45941.432207638885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45941.432207638885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45941.432207638885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45941.432207638885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45941.432207638885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45941.432207638885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45941.432207638885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45941.432207638885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45941.432207638885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45941.432207638885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45941.432207638885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45941.432207638885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45941.432207638885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45941.432207638885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45941.432207638885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45941.432207638885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45941.432207638885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45941.432207638885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45941.432207638885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45941.432207638885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45941.432207638885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45941.432207638885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45941.432207638885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45941.432207638885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45941.432207638885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45941.432207638885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45941.432207638885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45941.432207638885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45941.432207638885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45941.432207638885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45941.432207638885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45941.432207638885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45941.432207638885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45941.432207638885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45941.432207638885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45941.432207638885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45941.432207638885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45941.432207638885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45941.432207638885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45941.432207638885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45941.432207638885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45941.432207638885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45941.432207638885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45941.432207638885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45941.432207638885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45941.432207638885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45941.432207638885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45941.432207638885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45941.432207638885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45941.432207638885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45941.432207638885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45941.432207638885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45941.432207638885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45941.432207638885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45941.432207638885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45941.432207638885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45941.432207638885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45941.432207638885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45941.432207638885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45941.432207638885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45941.432207638885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45941.432207638885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45941.432207638885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45941.432207638885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45941.432207638885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45941.432207638885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45941.432207638885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45941.432207638885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45941.432207638885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45941.432207638885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45941.432207638885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45941.432207638885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45941.432207638885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45941.432207638885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45941.432207638885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45941.432207638885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45941.432207638885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45941.432207638885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45941.432207638885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45941.432207638885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45941.432207638885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45941.432207638885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45941.432207638885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45941.432207638885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45941.432207638885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45941.432207638885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45941.432207638885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45941.432207638885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45941.432207638885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45941.432207638885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45941.432207638885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45941.432207638885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45941.432207638885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45941.432207638885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45941.432207638885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45941.432207638885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45941.432207638885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45941.432207638885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45941.432207638885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45941.432207638885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45941.432207638885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45941.432207638885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45941.432207638885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45941.432207638885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45941.432207638885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45941.432207638885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45941.432207638885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45941.432207638885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45941.432207638885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45941.432207638885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45941.432207638885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45941.432207638885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45941.432207638885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45941.432207638885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45941.432207638885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45941.432207638885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45941.432207638885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45941.432207638885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45941.432207638885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45941.432207638885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45941.432207638885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45941.432207638885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45941.432207638885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45941.432207638885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45941.432207638885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45941.432207638885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45941.432207638885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45941.432207638885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45941.432207638885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45941.432207638885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45941.432207638885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45941.432207638885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45941.432207638885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45941.432207638885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45941.432207638885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45941.432207638885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45941.432207638885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45941.432207638885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45941.432207638885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45941.432207638885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45941.432207638885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45941.432207638885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45941.432207638885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45941.432207638885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45941.432207638885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45941.432207638885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45941.432207638885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45941.432207638885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45941.432207638885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45941.432207638885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45941.432207638885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45941.432207638885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45941.432207638885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45941.432207638885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45941.432207638885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45941.432207638885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45941.432207638885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45941.432207638885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45941.432207638885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45941.432207638885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45941.432207638885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45941.432207638885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45941.432207638885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45941.432207638885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45941.432207638885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45941.432207638885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45941.432207638885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45941.432207638885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45941.432207638885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45941.432207638885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45941.432207638885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45941.432207638885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45941.432207638885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45941.432207638885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45941.432207638885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45941.432207638885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45941.432207638885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45941.432207638885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45941.432207638885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45941.432207638885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45941.432207638885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45941.432207638885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45941.432207638885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45941.432207638885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45941.432207638885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45941.432207638885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45941.432207638885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45941.432207638885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45941.432207638885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45941.432207638885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45941.432207638885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45941.432207638885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45941.432207638885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45941.432207638885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45941.432207638885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45941.432207638885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45941.432207638885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45941.432207638885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45941.432207638885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45941.432207638885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45941.432207638885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45941.432207638885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45941.432207638885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45941.432207638885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45941.432207638885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45941.432207638885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45941.432207638885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45941.432207638885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45941.432207638885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45941.432207638885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45941.432207638885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45941.432207638885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45941.432207638885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45941.432207638885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45941.432207638885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45941.432207638885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45941.432207638885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45941.432207638885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45941.432207638885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45941.432207638885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45941.432207638885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45941.432207638885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45941.432207638885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45941.432207638885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45941.432207638885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45941.432207638885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45941.432207638885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45941.432207638885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45941.432207638885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45941.432207638885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45941.432207638885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45941.432207638885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45941.432207638885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45941.432207638885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45941.432207638885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45941.432207638885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45941.432207638885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45941.432207638885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45941.432207638885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45941.432207638885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45941.432207638885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45941.432207638885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45941.432207638885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45941.432207638885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45941.432207638885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45941.432207638885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45941.432207638885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45941.432207638885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45941.432207638885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45941.432207638885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45941.432207638885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45941.432207638885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45941.432207638885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45941.432207638885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45941.432207638885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45941.432207638885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45941.432207638885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45941.432207638885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45941.432207638885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45941.432207638885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45941.432207638885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45941.432207638885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45941.432207638885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45941.432207638885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45941.432207638885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45941.432207638885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45941.432207638885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45941.432207638885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45941.432207638885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45941.432207638885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45941.432207638885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45941.432207638885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45941.432207638885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45941.432207638885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45941.432207638885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45941.432207638885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45941.432207638885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45941.432207638885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45941.432207638885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45941.432207638885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45941.432207638885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45941.432207638885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45941.432207638885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45941.432207638885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45941.432207638885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45941.432207638885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45941.432207638885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45941.432207638885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45941.432207638885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45941.432207638885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45941.432207638885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45941.432207638885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45941.432207638885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45941.432207638885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45941.432207638885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45941.432207638885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45941.432207638885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45941.432207638885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45941.432207638885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45941.432207638885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45941.432207638885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45941.432207638885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45941.432207638885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45941.432207638885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45941.432207638885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45941.432207638885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45941.432207638885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45941.432207638885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45941.432207638885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45941.432207638885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45941.432207638885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45941.432207638885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45941.432207638885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45941.432207638885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45941.432207638885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45941.432207638885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45941.432207638885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45941.432207638885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45941.432207638885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45941.432207638885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45941.432207638885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45941.432207638885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45941.432207638885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45941.432207638885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45941.432207638885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45941.432207638885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45941.432207638885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45941.432207638885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45941.432207638885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45941.432207638885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45941.432207638885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45941.432207638885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45941.432207638885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45941.432207638885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45941.432207638885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45941.432207638885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45941.432207638885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45941.432207638885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45941.432207638885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45941.432207638885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45941.432207638885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45941.432207638885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45941.432207638885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45941.432207638885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45941.432207638885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45941.432207638885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45941.432207638885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45941.432207638885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45941.432207638885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45941.432207638885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45941.432207638885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45941.432207638885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45941.432207638885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45941.432207638885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45941.432207638885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45941.432207638885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45941.432207638885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45941.432207638885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45941.432207638885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45941.432207638885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45941.432207638885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45941.432207638885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45941.432207638885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45941.432207638885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45941.432207638885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45941.432207638885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45941.432207638885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45941.432207638885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45941.432207638885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45941.432207638885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45941.432207638885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45941.432207638885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45941.432207638885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45941.432207638885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45941.432207638885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45941.432207638885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45941.432207638885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45941.432207638885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45941.432207638885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45941.432207638885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45941.432207638885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45941.432207638885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45941.432207638885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45941.432207638885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45941.432207638885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45941.432207638885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45941.432207638885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45941.432207638885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45941.432207638885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45941.432207638885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45941.432207638885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45941.432207638885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45941.432207638885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45941.432207638885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45941.432207638885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45941.432207638885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45941.432207638885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45941.432207638885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45941.432207638885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45941.432207638885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45941.432207638885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45941.432207638885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45941.432207638885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45941.432207638885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45941.432207638885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45941.432207638885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45941.432207638885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45941.432207638885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45941.432207638885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45941.432207638885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45941.432207638885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45941.432207638885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45941.432207638885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45941.432207638885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45941.432207638885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45941.432207638885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45941.432207638885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45941.432207638885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45941.432207638885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45941.432207638885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45941.432207638885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45941.432207638885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45941.432207638885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45941.432207638885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45941.432207638885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45941.432207638885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45941.432207638885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45941.432207638885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45941.432207638885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45941.432207638885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45941.432207638885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45941.432207638885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45941.432207638885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45941.432207638885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45941.432207638885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45941.432207638885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45941.432207638885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45941.432207638885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45941.432207638885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45941.432207638885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45941.432207638885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45941.432207638885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45941.432207638885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45941.432207638885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45941.432207638885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45941.432207638885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45941.432207638885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45941.432207638885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45941.432207638885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45941.432207638885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45941.432207638885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45941.432207638885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45941.432207638885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45941.432207638885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45941.432207638885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45941.432207638885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45941.432207638885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45941.432207638885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45941.432207638885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45941.432207638885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45941.432207638885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45941.432207638885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45941.432207638885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45941.432207638885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45941.432207638885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45941.432207638885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45941.432207638885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45941.432207638885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45941.432207638885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45941.432207638885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45941.432207638885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45941.432207638885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45941.432207638885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45941.432207638885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45941.432207638885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45941.432207638885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45941.432207638885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45941.432207638885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45941.432207638885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45941.432207638885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45941.432207638885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45941.432207638885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45941.432207638885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45941.432207638885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45941.432207638885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45941.432207638885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45941.432207638885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45941.432207638885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45941.432207638885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45941.432207638885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45941.432207638885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45941.432207638885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45941.432207638885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45941.432207638885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45941.432207638885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45941.432207638885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45941.432207638885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45941.432207638885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45941.432207638885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45941.432207638885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45941.432207638885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45941.432207638885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45941.432207638885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45941.432207638885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45941.432207638885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45941.432207638885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45941.432207638885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45941.432207638885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45941.432207638885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45941.432207638885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45941.432207638885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45941.432207638885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45941.432207638885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45941.432207638885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45941.432207638885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45941.432207638885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45941.432207638885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45941.432207638885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45941.432207638885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45941.432207638885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45941.432207638885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45941.432207638885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45941.432207638885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45941.432207638885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45941.432207638885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45941.432207638885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45941.432207638885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45941.432207638885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45941.432207638885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45941.432207638885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45941.432207638885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45941.432207638885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45941.432207638885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45941.432207638885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45941.432207638885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45941.432207638885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45941.432207638885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45941.432207638885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45941.432207638885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45941.432207638885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45941.432207638885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45941.432207638885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45941.432207638885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45941.432207638885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45941.432207638885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45941.432207638885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45941.432207638885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45941.432207638885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45941.432207638885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45941.432207638885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45941.432207638885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45941.432207638885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45941.432207638885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45941.432207638885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45941.432207638885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45941.432207638885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45941.432207638885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45941.432207638885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45941.432207638885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45941.432207638885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45941.432207638885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45941.432207638885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45941.432207638885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45941.432207638885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45941.432207638885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45941.432207638885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45941.432207638885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45941.432207638885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45941.432207638885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45941.432207638885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45941.432207638885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45941.432207638885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45941.432207638885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45941.432207638885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45941.432207638885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45941.432207638885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45941.432207638885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45941.432207638885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45941.432207638885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45941.432207638885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45941.432207638885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45941.432207638885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45941.432207638885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45941.432207638885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45941.432207638885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45941.432207638885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45941.432207638885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45941.432207638885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45941.432207638885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45941.432207638885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45941.432207638885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45941.432207638885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45941.432207638885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45941.432207638885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45941.432207638885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45941.432207638885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45941.432207638885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45941.432207638885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45941.432207638885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45941.432207638885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45941.432207638885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45941.432207638885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45941.432207638885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45941.432207638885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45941.432207638885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45941.432207638885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45941.432207638885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45941.432207638885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45941.432207638885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45941.432207638885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45941.432207638885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45941.432207638885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45941.432207638885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45941.432207638885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45941.432207638885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45941.432207638885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45941.432207638885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45941.432207638885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45941.432207638885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45941.432207638885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45941.432207638885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45941.432207638885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45941.432207638885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45941.432207638885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45941.432207638885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45941.432207638885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45941.432207638885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45941.432207638885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45941.432207638885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45941.432207638885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45941.432207638885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45941.432207638885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45941.432207638885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45941.432207638885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45941.432207638885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45941.432207638885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45941.432207638885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45941.432207638885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45941.432207638885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45941.432207638885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45941.432207638885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45941.432207638885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45941.432207638885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45941.432207638885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45941.432207638885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45941.432207638885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45941.432207638885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45941.432207638885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45941.432207638885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45941.432207638885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45941.432207638885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45941.432207638885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45941.432207638885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45941.432207638885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45941.432207638885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45941.432207638885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45941.432207638885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45941.432207638885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45941.432207638885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45941.432207638885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45941.432207638885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45941.432207638885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45941.432207638885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45941.432207638885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45941.432207638885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45941.432207638885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45941.432207638885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45941.432207638885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45941.432207638885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45941.432207638885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45941.432207638885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45941.432207638885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45941.432207638885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45941.432207638885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45941.432207638885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45941.432207638885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45941.432207638885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45941.432207638885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45941.432207638885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45941.432207638885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45941.432207638885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45941.432207638885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45941.432207638885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45941.432207638885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45941.432207638885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45941.432207638885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45941.432207638885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45941.432207638885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45941.432207638885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45941.432207638885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45941.432207638885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45941.432207638885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45941.432207638885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45941.432207638885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45941.432207638885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45941.432207638885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45941.432207638885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45941.432207638885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45941.432207638885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45941.432207638885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45941.432207638885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45941.432207638885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45941.432207638885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45941.432207638885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45941.432207638885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45941.432207638885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45941.432207638885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45941.432207638885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45941.432207638885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45941.432207638885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45941.432207638885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45941.432207638885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45941.432207638885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45941.432207638885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45941.432207638885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45941.432207638885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45941.432207638885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45941.432207638885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45941.432207638885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45941.432207638885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45941.432207638885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45941.432207638885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45941.432207638885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45941.432207638885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45941.432207638885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45941.432207638885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45941.432207638885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45941.432207638885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45941.432207638885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45941.432207638885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45941.432207638885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45941.432207638885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45941.432207638885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45941.432207638885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45941.432207638885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45941.432207638885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45941.432207638885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45941.432207638885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45941.432207638885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45941.432207638885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45941.432207638885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45941.432207638885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45941.432207638885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45941.432207638885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45941.432207638885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45941.432207638885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45941.432207638885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45941.432207638885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45941.432207638885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45941.432207638885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45941.432207638885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45941.432207638885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45941.432207638885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45941.432207638885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45941.432207638885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45941.432207638885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45941.432207638885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45941.432207638885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45941.432207638885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45941.432207638885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45941.432207638885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45941.432207638885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45941.432207638885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45941.432207638885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45941.432207638885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45941.432207638885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45941.432207638885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45941.432207638885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45941.432207638885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45941.432207638885</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39062</v>
      </c>
      <c r="B2" s="102" t="str">
        <f>IFERROR(VLOOKUP(D2,DB!A:K,11,0),"")</f>
        <v>R4</v>
      </c>
      <c r="C2" s="103">
        <v>1</v>
      </c>
      <c r="D2" s="99" t="s">
        <v>35082</v>
      </c>
      <c r="E2" s="104" t="s">
        <v>38964</v>
      </c>
      <c r="F2" s="105">
        <v>45703.480717592596</v>
      </c>
      <c r="G2" s="106">
        <f ca="1">IFERROR(NOW()-F2,"")</f>
        <v>237.95149004628911</v>
      </c>
      <c r="H2" s="105">
        <v>45703.474768518521</v>
      </c>
      <c r="I2" s="102" t="str">
        <f>IFERROR(VLOOKUP(D2,DB!A:F,6,0),"")</f>
        <v>SCECO</v>
      </c>
      <c r="J2" s="102" t="str">
        <f>IFERROR(VLOOKUP(D2,DB!A:G,7,0),"")</f>
        <v>Dead</v>
      </c>
      <c r="K2" s="107" t="s">
        <v>39063</v>
      </c>
      <c r="L2" s="99" t="str">
        <f>IFERROR(VLOOKUP(D2,DB!A:I,9,0),"")</f>
        <v>Latis</v>
      </c>
    </row>
    <row r="3" spans="1:16" ht="15" customHeight="1">
      <c r="A3" s="127" t="s">
        <v>39064</v>
      </c>
      <c r="B3" s="127" t="str">
        <f>IFERROR(VLOOKUP(D3,DB!A:K,11,0),"")</f>
        <v>R4</v>
      </c>
      <c r="C3" s="128">
        <v>1</v>
      </c>
      <c r="D3" s="129" t="s">
        <v>27578</v>
      </c>
      <c r="E3" s="104" t="s">
        <v>38964</v>
      </c>
      <c r="F3" s="163">
        <v>45941.201597222222</v>
      </c>
      <c r="G3" s="132">
        <f ca="1">IFERROR(NOW()-F3,"")</f>
        <v>0.2306104166636942</v>
      </c>
      <c r="H3" s="131">
        <v>45941.195949074077</v>
      </c>
      <c r="I3" s="127" t="str">
        <f>IFERROR(VLOOKUP(D3,DB!A:F,6,0),"")</f>
        <v>SCECO</v>
      </c>
      <c r="J3" s="127" t="str">
        <f>IFERROR(VLOOKUP(D3,DB!A:G,7,0),"")</f>
        <v>Dead</v>
      </c>
      <c r="K3" s="133" t="s">
        <v>39065</v>
      </c>
      <c r="L3" s="129" t="str">
        <f>IFERROR(VLOOKUP(D3,DB!A:I,9,0),"")</f>
        <v>Latis</v>
      </c>
    </row>
    <row r="4" spans="1:16" ht="15" customHeight="1">
      <c r="A4" s="127" t="s">
        <v>39066</v>
      </c>
      <c r="B4" s="127" t="str">
        <f>IFERROR(VLOOKUP(D4,DB!A:K,11,0),"")</f>
        <v>R4</v>
      </c>
      <c r="C4" s="128">
        <v>1</v>
      </c>
      <c r="D4" s="99" t="s">
        <v>36672</v>
      </c>
      <c r="E4" s="104" t="s">
        <v>38964</v>
      </c>
      <c r="F4" s="131">
        <v>45941.396064814813</v>
      </c>
      <c r="G4" s="132">
        <f ca="1">IFERROR(NOW()-F4,"")</f>
        <v>3.6142824072157964E-2</v>
      </c>
      <c r="H4" s="131">
        <v>45941.308321759258</v>
      </c>
      <c r="I4" s="127" t="str">
        <f>IFERROR(VLOOKUP(D4,DB!A:F,6,0),"")</f>
        <v>Generator-SG</v>
      </c>
      <c r="J4" s="127" t="str">
        <f>IFERROR(VLOOKUP(D4,DB!A:G,7,0),"")</f>
        <v>Dead</v>
      </c>
      <c r="K4" s="133" t="s">
        <v>39067</v>
      </c>
      <c r="L4" s="129" t="str">
        <f>IFERROR(VLOOKUP(D4,DB!A:I,9,0),"")</f>
        <v>Latis</v>
      </c>
    </row>
    <row r="5" spans="1:16" ht="15" customHeight="1">
      <c r="A5" s="127"/>
      <c r="B5" s="127" t="str">
        <f>IFERROR(VLOOKUP(D5,DB!A:K,11,0),"")</f>
        <v/>
      </c>
      <c r="C5" s="128"/>
      <c r="D5" s="129"/>
      <c r="E5" s="104"/>
      <c r="F5" s="131"/>
      <c r="G5" s="132">
        <f ca="1">IFERROR(NOW()-F5,"")</f>
        <v>45941.432207638885</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45941.432207638885</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45941.432207638885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45941.432207638885</v>
      </c>
      <c r="H8" s="131"/>
      <c r="I8" s="127" t="str">
        <f>IFERROR(VLOOKUP(D8,DB!A:F,6,0),"")</f>
        <v/>
      </c>
      <c r="J8" s="127" t="str">
        <f>IFERROR(VLOOKUP(D8,DB!A:G,7,0),"")</f>
        <v/>
      </c>
      <c r="K8" s="133"/>
      <c r="L8" s="129" t="str">
        <f>IFERROR(VLOOKUP(D8,DB!A:I,9,0),"")</f>
        <v/>
      </c>
    </row>
    <row r="9" spans="1:16" ht="15" customHeight="1">
      <c r="A9" s="127"/>
      <c r="B9" s="127" t="str">
        <f>IFERROR(VLOOKUP(D9,DB!A:K,11,0),"")</f>
        <v/>
      </c>
      <c r="C9" s="128"/>
      <c r="D9" s="99"/>
      <c r="E9" s="104"/>
      <c r="F9" s="131"/>
      <c r="G9" s="132">
        <f ca="1">IFERROR(NOW()-F9,"")</f>
        <v>45941.432207638885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99"/>
      <c r="E10" s="104"/>
      <c r="F10" s="131"/>
      <c r="G10" s="132">
        <f ca="1">IFERROR(NOW()-F10,"")</f>
        <v>45941.432207638885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45941.432207638885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45941.432207638885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45941.432207638885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45941.432207638885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45941.432207638885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65"/>
      <c r="E16" s="130"/>
      <c r="F16" s="131"/>
      <c r="G16" s="132">
        <f ca="1">IFERROR(NOW()-F16,"")</f>
        <v>45941.432207638885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45941.432207638885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45941.432207638885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45941.432207638885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45941.432207638885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45941.432207638885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45941.432207638885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45941.432207638885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45941.432207638885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45941.432207638885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45941.432207638885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45941.432207638885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45941.432207638885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45941.432207638885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45941.432207638885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45941.432207638885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45941.432207638885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45941.432207638885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45941.432207638885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45941.432207638885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45941.432207638885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45941.432207638885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45941.432207638885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45941.432207638885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45941.432207638885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45941.432207638885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45941.432207638885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45941.432207638885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45941.432207638885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45941.432207638885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45941.432207638885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45941.432207638885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45941.432207638885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45941.432207638885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45941.432207638885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45941.432207638885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45941.432207638885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45941.432207638885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45941.432207638885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45941.432207638885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45941.432207638885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45941.432207638885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45941.432207638885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45941.432207638885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45941.432207638885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45941.432207638885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45941.432207638885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45941.432207638885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45941.432207638885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45941.432207638885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45941.432207638885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45941.432207638885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45941.432207638885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45941.432207638885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45941.432207638885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45941.432207638885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45941.432207638885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45941.432207638885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45941.432207638885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45941.432207638885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45941.432207638885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45941.432207638885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45941.432207638885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45941.432207638885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45941.432207638885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45941.432207638885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45941.432207638885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45941.432207638885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45941.432207638885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45941.432207638885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45941.432207638885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45941.432207638885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45941.432207638885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45941.432207638885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45941.432207638885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45941.432207638885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45941.432207638885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45941.432207638885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45941.432207638885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45941.432207638885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45941.432207638885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45941.432207638885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45941.432207638885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45941.432207638885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45941.432207638885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45941.432207638885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45941.432207638885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45941.432207638885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45941.432207638885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45941.432207638885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45941.432207638885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45941.432207638885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45941.432207638885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45941.432207638885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45941.432207638885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45941.432207638885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45941.432207638885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45941.432207638885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45941.432207638885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45941.432207638885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45941.432207638885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45941.432207638885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45941.432207638885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45941.432207638885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45941.432207638885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45941.432207638885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45941.432207638885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45941.432207638885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45941.432207638885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45941.432207638885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45941.432207638885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45941.432207638885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45941.432207638885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45941.432207638885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45941.432207638885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45941.432207638885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45941.432207638885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45941.432207638885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45941.432207638885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45941.432207638885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45941.432207638885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45941.432207638885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45941.432207638885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45941.432207638885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45941.432207638885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45941.432207638885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45941.432207638885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45941.432207638885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45941.432207638885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45941.432207638885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45941.432207638885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45941.432207638885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45941.432207638885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45941.432207638885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45941.432207638885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45941.432207638885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45941.432207638885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45941.432207638885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45941.432207638885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45941.432207638885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45941.432207638885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45941.432207638885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45941.432207638885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45941.432207638885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45941.432207638885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45941.432207638885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45941.432207638885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45941.432207638885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45941.432207638885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45941.432207638885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45941.432207638885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45941.432207638885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45941.432207638885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45941.432207638885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45941.432207638885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45941.432207638885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45941.432207638885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45941.432207638885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45941.432207638885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45941.432207638885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45941.432207638885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45941.432207638885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45941.432207638885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45941.432207638885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45941.432207638885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45941.432207638885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45941.432207638885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45941.432207638885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45941.432207638885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45941.432207638885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45941.432207638885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45941.432207638885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45941.432207638885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45941.432207638885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45941.432207638885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45941.432207638885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45941.432207638885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45941.432207638885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45941.432207638885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45941.432207638885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45941.432207638885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45941.432207638885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45941.432207638885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45941.432207638885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45941.432207638885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45941.432207638885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45941.432207638885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45941.432207638885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45941.432207638885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45941.432207638885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45941.432207638885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45941.432207638885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45941.432207638885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45941.432207638885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45941.432207638885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45941.432207638885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45941.432207638885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45941.432207638885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45941.432207638885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45941.432207638885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45941.432207638885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45941.432207638885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45941.432207638885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45941.432207638885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45941.432207638885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45941.432207638885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45941.432207638885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45941.432207638885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45941.432207638885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45941.432207638885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45941.432207638885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45941.432207638885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45941.432207638885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45941.432207638885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45941.432207638885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45941.432207638885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45941.432207638885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45941.432207638885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45941.432207638885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45941.432207638885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45941.432207638885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45941.432207638885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45941.432207638885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45941.432207638885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45941.432207638885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45941.432207638885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45941.432207638885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45941.432207638885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45941.432207638885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45941.432207638885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45941.432207638885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45941.432207638885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45941.432207638885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45941.432207638885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45941.432207638885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45941.432207638885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45941.432207638885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45941.432207638885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45941.432207638885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45941.432207638885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45941.432207638885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45941.432207638885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45941.432207638885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45941.432207638885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45941.432207638885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45941.432207638885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45941.432207638885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45941.432207638885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45941.432207638885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45941.432207638885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45941.432207638885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45941.432207638885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45941.432207638885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45941.432207638885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45941.432207638885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45941.432207638885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45941.432207638885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45941.432207638885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45941.432207638885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45941.432207638885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45941.432207638885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45941.432207638885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45941.432207638885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45941.432207638885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45941.432207638885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45941.432207638885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45941.432207638885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45941.432207638885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45941.432207638885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45941.432207638885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45941.432207638885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45941.432207638885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45941.432207638885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45941.432207638885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45941.432207638885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45941.432207638885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45941.432207638885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45941.432207638885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45941.432207638885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45941.432207638885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45941.432207638885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45941.432207638885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45941.432207638885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45941.432207638885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45941.432207638885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45941.432207638885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45941.432207638885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45941.432207638885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45941.432207638885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45941.432207638885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45941.432207638885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45941.432207638885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45941.432207638885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45941.432207638885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45941.432207638885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45941.432207638885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45941.432207638885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45941.432207638885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45941.432207638885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45941.432207638885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45941.432207638885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45941.432207638885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45941.432207638885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45941.432207638885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45941.432207638885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45941.432207638885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45941.432207638885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45941.432207638885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45941.432207638885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45941.432207638885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45941.432207638885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45941.432207638885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45941.432207638885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45941.432207638885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45941.432207638885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45941.432207638885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45941.432207638885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45941.432207638885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45941.432207638885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45941.432207638885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45941.432207638885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45941.432207638885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45941.432207638885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45941.432207638885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45941.432207638885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45941.432207638885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45941.432207638885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45941.432207638885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45941.432207638885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45941.432207638885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45941.432207638885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45941.432207638885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45941.432207638885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45941.432207638885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45941.432207638885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45941.432207638885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45941.432207638885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45941.432207638885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45941.432207638885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45941.432207638885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45941.432207638885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45941.432207638885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45941.432207638885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45941.432207638885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45941.432207638885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45941.432207638885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45941.432207638885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45941.432207638885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45941.432207638885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45941.432207638885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45941.432207638885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45941.432207638885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45941.432207638885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45941.432207638885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45941.432207638885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45941.432207638885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45941.432207638885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45941.432207638885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45941.432207638885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45941.432207638885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45941.432207638885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45941.432207638885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45941.432207638885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45941.432207638885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45941.432207638885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45941.432207638885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45941.432207638885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45941.432207638885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45941.432207638885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45941.432207638885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45941.432207638885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45941.432207638885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45941.432207638885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45941.432207638885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45941.432207638885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45941.432207638885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45941.432207638885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45941.432207638885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45941.432207638885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45941.432207638885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45941.432207638885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45941.432207638885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45941.432207638885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45941.432207638885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45941.432207638885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45941.432207638885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45941.432207638885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45941.432207638885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45941.432207638885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45941.432207638885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45941.432207638885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45941.432207638885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45941.432207638885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45941.432207638885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45941.432207638885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45941.432207638885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45941.432207638885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45941.432207638885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45941.432207638885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45941.432207638885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45941.432207638885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45941.432207638885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45941.432207638885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45941.432207638885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45941.432207638885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45941.432207638885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45941.432207638885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45941.432207638885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45941.432207638885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45941.432207638885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45941.432207638885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45941.432207638885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45941.432207638885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45941.432207638885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45941.432207638885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45941.432207638885</v>
      </c>
      <c r="H431" s="131"/>
      <c r="I431" s="127" t="str">
        <f>IFERROR(VLOOKUP(D431,DB!A:F,6,0),"")</f>
        <v/>
      </c>
      <c r="J431" s="127" t="str">
        <f>IFERROR(VLOOKUP(D431,DB!A:G,7,0),"")</f>
        <v/>
      </c>
      <c r="K431" s="133"/>
      <c r="L431" s="129" t="str">
        <f>IFERROR(VLOOKUP(D431,DB!A:I,9,0),"")</f>
        <v/>
      </c>
    </row>
    <row r="432" spans="1:12" ht="15" customHeight="1">
      <c r="A432" s="134"/>
      <c r="B432" s="134" t="str">
        <f>IFERROR(VLOOKUP(D432,DB!A:K,11,0),"")</f>
        <v/>
      </c>
      <c r="C432" s="135"/>
      <c r="D432" s="136"/>
      <c r="E432" s="137"/>
      <c r="F432" s="138"/>
      <c r="G432" s="139">
        <f ca="1">IFERROR(NOW()-F432,"")</f>
        <v>45941.432207638885</v>
      </c>
      <c r="H432" s="138"/>
      <c r="I432" s="134" t="str">
        <f>IFERROR(VLOOKUP(D432,DB!A:F,6,0),"")</f>
        <v/>
      </c>
      <c r="J432" s="134" t="str">
        <f>IFERROR(VLOOKUP(D432,DB!A:G,7,0),"")</f>
        <v/>
      </c>
      <c r="K432" s="140"/>
      <c r="L432" s="136" t="str">
        <f>IFERROR(VLOOKUP(D432,DB!A:I,9,0),"")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27" sqref="D27"/>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39068</v>
      </c>
      <c r="B2" s="37" t="str">
        <f>IFERROR(VLOOKUP(D2,DB!A:K,11,0),"")</f>
        <v>R5</v>
      </c>
      <c r="C2" s="37">
        <v>3</v>
      </c>
      <c r="D2" s="126" t="s">
        <v>36000</v>
      </c>
      <c r="E2" s="37" t="s">
        <v>38964</v>
      </c>
      <c r="F2" s="38">
        <v>45891.832060185188</v>
      </c>
      <c r="G2" s="158">
        <f ca="1">IFERROR(NOW()-F2,"")</f>
        <v>49.600147453696991</v>
      </c>
      <c r="H2" s="38">
        <v>45891.790393518517</v>
      </c>
      <c r="I2" s="37" t="str">
        <f>IFERROR(VLOOKUP(D2,DB!A:F,6,0),"")</f>
        <v>Generator-SG</v>
      </c>
      <c r="J2" s="37" t="str">
        <f>IFERROR(VLOOKUP(D2,DB!A:G,7,0),"")</f>
        <v>Vandalized</v>
      </c>
      <c r="K2" s="37" t="s">
        <v>39069</v>
      </c>
      <c r="L2" s="37" t="str">
        <f>IFERROR(VLOOKUP(D2,DB!A:I,9,0),"")</f>
        <v>Latis</v>
      </c>
      <c r="M2" s="125"/>
    </row>
    <row r="3" spans="1:13" ht="30.75">
      <c r="A3" s="37" t="s">
        <v>39070</v>
      </c>
      <c r="B3" s="37" t="str">
        <f>IFERROR(VLOOKUP(D3,DB!A:K,11,0),"")</f>
        <v>R5</v>
      </c>
      <c r="C3" s="37">
        <v>1</v>
      </c>
      <c r="D3" s="37" t="s">
        <v>31295</v>
      </c>
      <c r="E3" s="37" t="s">
        <v>38969</v>
      </c>
      <c r="F3" s="38">
        <v>45926.188877314817</v>
      </c>
      <c r="G3" s="158">
        <f t="shared" ref="G3" ca="1" si="0">IFERROR(NOW()-F3,"")</f>
        <v>15.243330324068666</v>
      </c>
      <c r="H3" s="38">
        <v>45926.158159722225</v>
      </c>
      <c r="I3" s="37" t="str">
        <f>IFERROR(VLOOKUP(D3,DB!A:F,6,0),"")</f>
        <v>SCECO</v>
      </c>
      <c r="J3" s="37" t="str">
        <f>IFERROR(VLOOKUP(D3,DB!A:G,7,0),"")</f>
        <v>Good</v>
      </c>
      <c r="K3" s="37" t="s">
        <v>39071</v>
      </c>
      <c r="L3" s="37" t="str">
        <f>IFERROR(VLOOKUP(D3,DB!A:I,9,0),"")</f>
        <v>Latis</v>
      </c>
      <c r="M3" s="125"/>
    </row>
    <row r="4" spans="1:13" ht="15">
      <c r="A4" s="37" t="s">
        <v>39072</v>
      </c>
      <c r="B4" s="37" t="str">
        <f>IFERROR(VLOOKUP(D4,DB!A:K,11,0),"")</f>
        <v>R5</v>
      </c>
      <c r="C4" s="37">
        <v>2</v>
      </c>
      <c r="D4" s="37" t="s">
        <v>38426</v>
      </c>
      <c r="E4" s="37" t="s">
        <v>38964</v>
      </c>
      <c r="F4" s="38">
        <v>45941.361435185187</v>
      </c>
      <c r="G4" s="39">
        <f t="shared" ref="G4" ca="1" si="1">IFERROR(NOW()-F4,"")</f>
        <v>7.0772453698737081E-2</v>
      </c>
      <c r="H4" s="38">
        <v>45941.353796296295</v>
      </c>
      <c r="I4" s="37" t="str">
        <f>IFERROR(VLOOKUP(D4,DB!A:F,6,0),"")</f>
        <v>SCECO</v>
      </c>
      <c r="J4" s="37" t="str">
        <f>IFERROR(VLOOKUP(D4,DB!A:G,7,0),"")</f>
        <v>Haj Removal</v>
      </c>
      <c r="K4" s="37" t="s">
        <v>39073</v>
      </c>
      <c r="L4" s="37" t="str">
        <f>IFERROR(VLOOKUP(D4,DB!A:I,9,0),"")</f>
        <v>Latis</v>
      </c>
    </row>
    <row r="5" spans="1:13" ht="15">
      <c r="A5" s="37" t="s">
        <v>39074</v>
      </c>
      <c r="B5" s="37" t="str">
        <f>IFERROR(VLOOKUP(D5,DB!A:K,11,0),"")</f>
        <v>R5</v>
      </c>
      <c r="C5" s="37">
        <v>1</v>
      </c>
      <c r="D5" s="37" t="s">
        <v>34148</v>
      </c>
      <c r="E5" s="37" t="s">
        <v>38964</v>
      </c>
      <c r="F5" s="38">
        <v>45941.373749999999</v>
      </c>
      <c r="G5" s="39">
        <f t="shared" ref="G5:G35" ca="1" si="2">IFERROR(NOW()-F5,"")</f>
        <v>5.8457638886466157E-2</v>
      </c>
      <c r="H5" s="38">
        <v>45941.364722222221</v>
      </c>
      <c r="I5" s="37" t="str">
        <f>IFERROR(VLOOKUP(D5,DB!A:F,6,0),"")</f>
        <v>SCECO</v>
      </c>
      <c r="J5" s="37" t="str">
        <f>IFERROR(VLOOKUP(D5,DB!A:G,7,0),"")</f>
        <v>Vandalized</v>
      </c>
      <c r="K5" s="37" t="s">
        <v>39075</v>
      </c>
      <c r="L5" s="37" t="str">
        <f>IFERROR(VLOOKUP(D5,DB!A:I,9,0),"")</f>
        <v>Latis</v>
      </c>
    </row>
    <row r="6" spans="1:13" ht="15">
      <c r="A6" s="37"/>
      <c r="B6" s="37" t="str">
        <f>IFERROR(VLOOKUP(D6,DB!A:K,11,0),"")</f>
        <v/>
      </c>
      <c r="C6" s="37"/>
      <c r="D6" s="126"/>
      <c r="E6" s="37"/>
      <c r="F6" s="38"/>
      <c r="G6" s="39">
        <f t="shared" ca="1" si="2"/>
        <v>45941.432207638885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2"/>
        <v>45941.432207638885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2"/>
        <v>45941.432207638885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45941.432207638885</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2"/>
        <v>45941.432207638885</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2"/>
        <v>45941.432207638885</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2"/>
        <v>45941.432207638885</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2"/>
        <v>45941.432207638885</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2"/>
        <v>45941.432207638885</v>
      </c>
      <c r="H14" s="38"/>
      <c r="I14" s="37" t="str">
        <f>IFERROR(VLOOKUP(D14,DB!A:F,6,0),"")</f>
        <v/>
      </c>
      <c r="J14" s="37" t="str">
        <f>IFERROR(VLOOKUP(D14,DB!A:G,7,0),"")</f>
        <v/>
      </c>
      <c r="K14" s="37"/>
      <c r="L14" s="37" t="str">
        <f>IFERROR(VLOOKUP(D14,DB!A:I,9,0),"")</f>
        <v/>
      </c>
    </row>
    <row r="15" spans="1:13" ht="15">
      <c r="A15" s="84"/>
      <c r="B15" s="84" t="str">
        <f>IFERROR(VLOOKUP(D15,DB!A:K,11,0),"")</f>
        <v/>
      </c>
      <c r="C15" s="84"/>
      <c r="D15" s="164"/>
      <c r="E15" s="84"/>
      <c r="F15" s="123"/>
      <c r="G15" s="124">
        <f t="shared" ca="1" si="2"/>
        <v>45941.432207638885</v>
      </c>
      <c r="H15" s="123"/>
      <c r="I15" s="84" t="str">
        <f>IFERROR(VLOOKUP(D15,DB!A:F,6,0),"")</f>
        <v/>
      </c>
      <c r="J15" s="84" t="str">
        <f>IFERROR(VLOOKUP(D15,DB!A:G,7,0),"")</f>
        <v/>
      </c>
      <c r="K15" s="84"/>
      <c r="L15" s="84" t="str">
        <f>IFERROR(VLOOKUP(D15,DB!A:I,9,0),"")</f>
        <v/>
      </c>
    </row>
    <row r="16" spans="1:13" ht="15">
      <c r="A16" s="37"/>
      <c r="B16" s="37" t="str">
        <f>IFERROR(VLOOKUP(D16,DB!A:K,11,0),"")</f>
        <v/>
      </c>
      <c r="C16" s="37"/>
      <c r="D16" s="126"/>
      <c r="E16" s="37"/>
      <c r="F16" s="38"/>
      <c r="G16" s="39">
        <f t="shared" ca="1" si="2"/>
        <v>45941.432207638885</v>
      </c>
      <c r="H16" s="38"/>
      <c r="I16" s="37" t="str">
        <f>IFERROR(VLOOKUP(D16,DB!A:F,6,0),"")</f>
        <v/>
      </c>
      <c r="J16" s="37" t="str">
        <f>IFERROR(VLOOKUP(D16,DB!A:G,7,0),"")</f>
        <v/>
      </c>
      <c r="K16" s="37"/>
      <c r="L16" s="37" t="str">
        <f>IFERROR(VLOOKUP(D16,DB!A:I,9,0),"")</f>
        <v/>
      </c>
    </row>
    <row r="17" spans="1:12" ht="15">
      <c r="A17" s="37"/>
      <c r="B17" s="37" t="str">
        <f>IFERROR(VLOOKUP(D17,DB!A:K,11,0),"")</f>
        <v/>
      </c>
      <c r="C17" s="37"/>
      <c r="D17" s="126"/>
      <c r="E17" s="37"/>
      <c r="F17" s="38"/>
      <c r="G17" s="39">
        <f t="shared" ca="1" si="2"/>
        <v>45941.432207638885</v>
      </c>
      <c r="H17" s="38"/>
      <c r="I17" s="37" t="str">
        <f>IFERROR(VLOOKUP(D17,DB!A:F,6,0),"")</f>
        <v/>
      </c>
      <c r="J17" s="37" t="str">
        <f>IFERROR(VLOOKUP(D17,DB!A:G,7,0),"")</f>
        <v/>
      </c>
      <c r="K17" s="37"/>
      <c r="L17" s="37" t="str">
        <f>IFERROR(VLOOKUP(D17,DB!A:I,9,0),"")</f>
        <v/>
      </c>
    </row>
    <row r="18" spans="1:12" ht="15">
      <c r="A18" s="37"/>
      <c r="B18" s="37" t="str">
        <f>IFERROR(VLOOKUP(D18,DB!A:K,11,0),"")</f>
        <v/>
      </c>
      <c r="C18" s="37"/>
      <c r="D18" s="126"/>
      <c r="E18" s="37"/>
      <c r="F18" s="38"/>
      <c r="G18" s="39">
        <f t="shared" ca="1" si="2"/>
        <v>45941.432207638885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45941.432207638885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45941.432207638885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45941.432207638885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45941.432207638885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45941.432207638885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45941.432207638885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45941.432207638885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45941.432207638885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45941.432207638885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45941.432207638885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45941.432207638885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45941.432207638885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45941.432207638885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45941.432207638885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45941.432207638885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45941.432207638885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45941.432207638885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ref="G36:G67" ca="1" si="3">IFERROR(NOW()-F36,"")</f>
        <v>45941.432207638885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3"/>
        <v>45941.432207638885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3"/>
        <v>45941.432207638885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3"/>
        <v>45941.432207638885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45941.432207638885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45941.432207638885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45941.432207638885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45941.432207638885</v>
      </c>
      <c r="H43" s="38"/>
      <c r="I43" s="37" t="str">
        <f>IFERROR(VLOOKUP(D43,DB!A:F,6,0),"")</f>
        <v/>
      </c>
      <c r="J43" s="37" t="str">
        <f>IFERROR(VLOOKUP(D43,DB!A:G,7,0),"")</f>
        <v/>
      </c>
      <c r="K43" s="37"/>
      <c r="L43" s="37" t="str">
        <f>IFERROR(VLOOKUP(D43,DB!A:I,9,0),"")</f>
        <v/>
      </c>
    </row>
    <row r="44" spans="1:12" ht="15">
      <c r="A44" s="84"/>
      <c r="B44" s="84" t="str">
        <f>IFERROR(VLOOKUP(D44,DB!A:K,11,0),"")</f>
        <v/>
      </c>
      <c r="C44" s="84"/>
      <c r="D44" s="84"/>
      <c r="E44" s="84"/>
      <c r="F44" s="123"/>
      <c r="G44" s="124">
        <f t="shared" ca="1" si="3"/>
        <v>45941.432207638885</v>
      </c>
      <c r="H44" s="123"/>
      <c r="I44" s="84" t="str">
        <f>IFERROR(VLOOKUP(D44,DB!A:F,6,0),"")</f>
        <v/>
      </c>
      <c r="J44" s="84" t="str">
        <f>IFERROR(VLOOKUP(D44,DB!A:G,7,0),"")</f>
        <v/>
      </c>
      <c r="K44" s="84"/>
      <c r="L44" s="84" t="str">
        <f>IFERROR(VLOOKUP(D44,DB!A:I,9,0),"")</f>
        <v/>
      </c>
    </row>
    <row r="45" spans="1:12" ht="15">
      <c r="A45" s="37"/>
      <c r="B45" s="37" t="str">
        <f>IFERROR(VLOOKUP(D45,DB!A:K,11,0),"")</f>
        <v/>
      </c>
      <c r="C45" s="37"/>
      <c r="D45" s="37"/>
      <c r="E45" s="37"/>
      <c r="F45" s="38"/>
      <c r="G45" s="39">
        <f t="shared" ca="1" si="3"/>
        <v>45941.432207638885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45941.432207638885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45941.432207638885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45941.432207638885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45941.432207638885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45941.432207638885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45941.432207638885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45941.432207638885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45941.432207638885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45941.432207638885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45941.432207638885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45941.432207638885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45941.432207638885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45941.432207638885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45941.432207638885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45941.432207638885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45941.432207638885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45941.432207638885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45941.432207638885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45941.432207638885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45941.432207638885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45941.432207638885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45941.432207638885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ref="G68:G99" ca="1" si="4">IFERROR(NOW()-F68,"")</f>
        <v>45941.432207638885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4"/>
        <v>45941.432207638885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4"/>
        <v>45941.432207638885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4"/>
        <v>45941.432207638885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45941.432207638885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45941.432207638885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45941.432207638885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45941.432207638885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45941.432207638885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45941.432207638885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45941.432207638885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45941.432207638885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45941.432207638885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45941.432207638885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45941.432207638885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45941.432207638885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45941.432207638885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45941.432207638885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45941.432207638885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45941.432207638885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45941.432207638885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45941.432207638885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45941.432207638885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45941.432207638885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45941.432207638885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45941.432207638885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45941.432207638885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45941.432207638885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45941.432207638885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45941.432207638885</v>
      </c>
      <c r="H97" s="38"/>
      <c r="I97" s="37" t="str">
        <f>IFERROR(VLOOKUP(D97,DB!A:F,6,0),"")</f>
        <v/>
      </c>
      <c r="J97" s="37" t="str">
        <f>IFERROR(VLOOKUP(D97,DB!A:G,7,0),"")</f>
        <v/>
      </c>
      <c r="K97" s="37"/>
      <c r="L97" s="37" t="str">
        <f>IFERROR(VLOOKUP(D97,DB!A:I,9,0),"")</f>
        <v/>
      </c>
    </row>
    <row r="98" spans="1:12" ht="15">
      <c r="A98" s="84"/>
      <c r="B98" s="84" t="str">
        <f>IFERROR(VLOOKUP(D98,DB!A:K,11,0),"")</f>
        <v/>
      </c>
      <c r="C98" s="84"/>
      <c r="D98" s="84"/>
      <c r="E98" s="84"/>
      <c r="F98" s="123"/>
      <c r="G98" s="124">
        <f t="shared" ca="1" si="4"/>
        <v>45941.432207638885</v>
      </c>
      <c r="H98" s="123"/>
      <c r="I98" s="84" t="str">
        <f>IFERROR(VLOOKUP(D98,DB!A:F,6,0),"")</f>
        <v/>
      </c>
      <c r="J98" s="84" t="str">
        <f>IFERROR(VLOOKUP(D98,DB!A:G,7,0),"")</f>
        <v/>
      </c>
      <c r="K98" s="84"/>
      <c r="L98" s="84" t="str">
        <f>IFERROR(VLOOKUP(D98,DB!A:I,9,0),"")</f>
        <v/>
      </c>
    </row>
    <row r="99" spans="1:12" ht="15"/>
    <row r="100" spans="1:12" ht="15"/>
    <row r="101" spans="1:12" ht="15"/>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60" ht="15"/>
    <row r="761" ht="15"/>
    <row r="768" ht="15"/>
    <row r="771" ht="15"/>
    <row r="773" ht="15"/>
    <row r="776" ht="15"/>
    <row r="784" ht="15"/>
    <row r="785" ht="15"/>
    <row r="787" ht="15"/>
    <row r="788" ht="15"/>
    <row r="792" ht="15"/>
    <row r="793" ht="15"/>
    <row r="795" ht="15"/>
    <row r="796" ht="15"/>
    <row r="797" ht="15"/>
    <row r="798" ht="15"/>
    <row r="799" ht="15"/>
    <row r="800" ht="15"/>
    <row r="801" ht="15"/>
    <row r="802"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5" ht="15"/>
    <row r="856" ht="15"/>
    <row r="859" ht="15"/>
    <row r="897" ht="15"/>
    <row r="898" ht="15"/>
    <row r="900" ht="15"/>
    <row r="901" ht="15"/>
    <row r="902" ht="15"/>
    <row r="904" ht="15"/>
    <row r="905" ht="15"/>
    <row r="909" ht="15"/>
    <row r="910" ht="15"/>
    <row r="912" ht="15"/>
    <row r="913" ht="15"/>
    <row r="915" ht="15"/>
    <row r="916" ht="15"/>
    <row r="917" ht="15"/>
    <row r="918" ht="15"/>
    <row r="919" ht="15"/>
    <row r="920" ht="15"/>
    <row r="921" ht="15"/>
    <row r="922" ht="15"/>
    <row r="923" ht="15"/>
    <row r="925" ht="15"/>
    <row r="926"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8" ht="15"/>
    <row r="969" ht="15"/>
    <row r="971" ht="15"/>
    <row r="972" ht="15"/>
    <row r="973" ht="15"/>
    <row r="974" ht="15"/>
    <row r="975" ht="15"/>
    <row r="976" ht="15"/>
    <row r="977" ht="15"/>
    <row r="978" ht="15"/>
    <row r="980" ht="15"/>
    <row r="981" ht="15"/>
    <row r="983" ht="15"/>
    <row r="984" ht="15"/>
    <row r="987" ht="15"/>
    <row r="988" ht="15"/>
    <row r="991" ht="15"/>
    <row r="994" ht="15"/>
    <row r="995" ht="15"/>
    <row r="997" ht="15"/>
    <row r="998" ht="15"/>
    <row r="1000" ht="15"/>
    <row r="1001" ht="15"/>
    <row r="1003" ht="15"/>
    <row r="1004" ht="15"/>
    <row r="1006" ht="15"/>
    <row r="1007" ht="15"/>
    <row r="1008" ht="15"/>
    <row r="1009" ht="15"/>
    <row r="1010" ht="15"/>
    <row r="1011" ht="15"/>
    <row r="1012" ht="15"/>
    <row r="1013" ht="15"/>
    <row r="1014" ht="15"/>
    <row r="1015" ht="15"/>
    <row r="1016" ht="15"/>
    <row r="1017" ht="15"/>
    <row r="1018" ht="15"/>
    <row r="1019" ht="15"/>
    <row r="1020" ht="15"/>
    <row r="1021" ht="15"/>
    <row r="1022" ht="15"/>
    <row r="1025" ht="15"/>
    <row r="1196" ht="15"/>
    <row r="1197" ht="15"/>
    <row r="1199" ht="15"/>
    <row r="1200" ht="15"/>
    <row r="1207" ht="15"/>
    <row r="1208" ht="15"/>
    <row r="1209" ht="15"/>
    <row r="1210" ht="15"/>
    <row r="1211" ht="15"/>
    <row r="1212" ht="15"/>
    <row r="1215" ht="15"/>
    <row r="1216" ht="15"/>
    <row r="1217" ht="15"/>
    <row r="1218" ht="15"/>
    <row r="1219" ht="15"/>
    <row r="1220" ht="15"/>
    <row r="1221"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2" ht="15"/>
    <row r="1244" ht="15"/>
    <row r="1245" ht="15"/>
    <row r="1246" ht="15"/>
    <row r="1247" ht="15"/>
    <row r="1248" ht="15"/>
    <row r="1249" ht="15"/>
    <row r="1250" ht="15"/>
    <row r="1251" ht="15"/>
    <row r="1252" ht="15"/>
    <row r="1253" ht="15"/>
    <row r="1254" ht="15"/>
    <row r="1255" ht="15"/>
    <row r="1256" ht="15"/>
    <row r="1257" ht="15"/>
    <row r="1258" ht="15"/>
    <row r="1259" ht="15"/>
    <row r="1260" ht="15"/>
    <row r="1261" ht="15"/>
    <row r="1264" ht="15"/>
    <row r="1271" ht="15"/>
    <row r="1274" ht="15"/>
    <row r="1275" ht="15"/>
    <row r="1277" ht="15"/>
    <row r="1278" ht="15"/>
    <row r="1279" ht="15"/>
    <row r="1282" ht="15"/>
    <row r="1283" ht="15"/>
    <row r="1286" ht="15"/>
    <row r="1288" ht="15"/>
    <row r="1289" ht="15"/>
    <row r="1291" ht="15"/>
    <row r="1292" ht="15"/>
    <row r="1294" ht="15"/>
    <row r="1295"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1" ht="15"/>
    <row r="1329" ht="15"/>
    <row r="1331" ht="15"/>
    <row r="1332" ht="15"/>
    <row r="1333" ht="15"/>
    <row r="1334" ht="15"/>
    <row r="1335" ht="15"/>
    <row r="1336" ht="15"/>
    <row r="1337" ht="15"/>
    <row r="1338" ht="15"/>
    <row r="1339" ht="15"/>
    <row r="1340" ht="15"/>
    <row r="1341" ht="15"/>
    <row r="1342" ht="15"/>
    <row r="1343" ht="15"/>
    <row r="1344" ht="15"/>
    <row r="1345" ht="15"/>
    <row r="1346" ht="15"/>
    <row r="1347" ht="15"/>
    <row r="1349" ht="15"/>
    <row r="1353" ht="15"/>
    <row r="1354" ht="15"/>
    <row r="1355" ht="15"/>
    <row r="1357" ht="15"/>
    <row r="1358" ht="15"/>
    <row r="1359" ht="15"/>
    <row r="1360" ht="15"/>
    <row r="1361" ht="15"/>
    <row r="1362" ht="15"/>
    <row r="1363" ht="15"/>
    <row r="1364" ht="15"/>
    <row r="1365" ht="15"/>
    <row r="1368" ht="15"/>
    <row r="1369" ht="15"/>
    <row r="1371" ht="15"/>
    <row r="1372" ht="15"/>
    <row r="1373" ht="15"/>
    <row r="1374" ht="15"/>
    <row r="1376" ht="15"/>
    <row r="1378" ht="15"/>
  </sheetData>
  <dataValidations count="2">
    <dataValidation allowBlank="1" showInputMessage="1" showErrorMessage="1" sqref="E1" xr:uid="{920C6338-E771-4DAE-8C89-92A9093EA4DE}"/>
    <dataValidation type="list" allowBlank="1" showInputMessage="1" showErrorMessage="1" sqref="E2:E9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1"/>
  <sheetViews>
    <sheetView workbookViewId="0">
      <selection activeCell="A7" sqref="A7:X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8.5"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39076</v>
      </c>
      <c r="B2" s="149" t="s">
        <v>5398</v>
      </c>
      <c r="C2" s="148">
        <v>1</v>
      </c>
      <c r="D2" s="149" t="s">
        <v>34463</v>
      </c>
      <c r="E2" s="148" t="s">
        <v>39077</v>
      </c>
      <c r="F2" s="150">
        <v>45926.772847222222</v>
      </c>
      <c r="G2" s="151">
        <f ca="1">IFERROR(NOW()-F2,"-")</f>
        <v>14.659360416662821</v>
      </c>
      <c r="H2" s="152">
        <v>45927.449074074102</v>
      </c>
      <c r="I2" s="149" t="str">
        <f>IFERROR(VLOOKUP(D2,DB!A:F,6,0),"")</f>
        <v>SCECO</v>
      </c>
      <c r="J2" s="149" t="str">
        <f>IFERROR(VLOOKUP(D2,DB!A:G,7,0),"")</f>
        <v>Weak</v>
      </c>
      <c r="K2" s="148" t="s">
        <v>39078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39079</v>
      </c>
      <c r="B3" s="149" t="str">
        <f>IFERROR(VLOOKUP(D3,DB!A:K,11,0),"")</f>
        <v>R6</v>
      </c>
      <c r="C3" s="148">
        <v>1</v>
      </c>
      <c r="D3" s="149" t="s">
        <v>34282</v>
      </c>
      <c r="E3" s="148" t="s">
        <v>38964</v>
      </c>
      <c r="F3" s="152">
        <v>45939.529062499998</v>
      </c>
      <c r="G3" s="151">
        <f ca="1">IFERROR(NOW()-F3,"-")</f>
        <v>1.9031451388873393</v>
      </c>
      <c r="H3" s="152">
        <v>45927.987534722219</v>
      </c>
      <c r="I3" s="149" t="str">
        <f>IFERROR(VLOOKUP(D3,DB!A:F,6,0),"")</f>
        <v>SCECO</v>
      </c>
      <c r="J3" s="149" t="str">
        <f>IFERROR(VLOOKUP(D3,DB!A:G,7,0),"")</f>
        <v>Vandalized</v>
      </c>
      <c r="K3" s="148" t="s">
        <v>39080</v>
      </c>
      <c r="L3" s="149" t="str">
        <f>IFERROR(VLOOKUP(D3,DB!A:I,9,0),"")</f>
        <v>Latis</v>
      </c>
    </row>
    <row r="4" spans="1:16383" ht="31.5" customHeight="1">
      <c r="A4" s="148" t="s">
        <v>39081</v>
      </c>
      <c r="B4" s="149" t="s">
        <v>5398</v>
      </c>
      <c r="C4" s="148">
        <v>1</v>
      </c>
      <c r="D4" s="149" t="s">
        <v>32861</v>
      </c>
      <c r="E4" s="148" t="s">
        <v>39077</v>
      </c>
      <c r="F4" s="150">
        <v>45933.880972222221</v>
      </c>
      <c r="G4" s="151">
        <f ca="1">IFERROR(NOW()-F4,"-")</f>
        <v>7.5512354166639852</v>
      </c>
      <c r="H4" s="152">
        <v>45929.455266203702</v>
      </c>
      <c r="I4" s="149" t="str">
        <f>IFERROR(VLOOKUP(D4,DB!A:F,6,0),"")</f>
        <v>SCECO</v>
      </c>
      <c r="J4" s="149" t="str">
        <f>IFERROR(VLOOKUP(D4,DB!A:G,7,0),"")</f>
        <v>In progress</v>
      </c>
      <c r="K4" s="148" t="s">
        <v>39082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39083</v>
      </c>
      <c r="B5" s="149" t="s">
        <v>5398</v>
      </c>
      <c r="C5" s="148">
        <v>1</v>
      </c>
      <c r="D5" s="149" t="s">
        <v>33408</v>
      </c>
      <c r="E5" s="148" t="s">
        <v>38964</v>
      </c>
      <c r="F5" s="150">
        <v>45941.023958333331</v>
      </c>
      <c r="G5" s="151">
        <f ca="1">IFERROR(NOW()-F5,"-")</f>
        <v>0.40824930555390893</v>
      </c>
      <c r="H5" s="152">
        <v>45934.470231481479</v>
      </c>
      <c r="I5" s="149" t="str">
        <f>IFERROR(VLOOKUP(D5,DB!A:F,6,0),"")</f>
        <v>SCECO</v>
      </c>
      <c r="J5" s="149" t="str">
        <f>IFERROR(VLOOKUP(D5,DB!A:G,7,0),"")</f>
        <v>Dead</v>
      </c>
      <c r="K5" s="148" t="s">
        <v>39082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39084</v>
      </c>
      <c r="B6" s="148" t="str">
        <f>IFERROR(VLOOKUP(D6,DB!A:K,11,0),"")</f>
        <v>R6</v>
      </c>
      <c r="C6" s="148">
        <v>4</v>
      </c>
      <c r="D6" s="148" t="s">
        <v>34816</v>
      </c>
      <c r="E6" s="148" t="s">
        <v>38964</v>
      </c>
      <c r="F6" s="150">
        <v>45941.422175925924</v>
      </c>
      <c r="G6" s="151">
        <f ca="1">IFERROR(NOW()-F6,"-")</f>
        <v>1.0031712961790618E-2</v>
      </c>
      <c r="H6" s="152">
        <v>45941.314340277779</v>
      </c>
      <c r="I6" s="148" t="str">
        <f>IFERROR(VLOOKUP(D6,DB!A:F,6,0),"")</f>
        <v>SCECO</v>
      </c>
      <c r="J6" s="148" t="str">
        <f>IFERROR(VLOOKUP(D6,DB!A:G,7,0),"")</f>
        <v>Vandalized</v>
      </c>
      <c r="K6" s="148" t="s">
        <v>39085</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t="s">
        <v>39086</v>
      </c>
      <c r="B7" s="109" t="str">
        <f>IFERROR(VLOOKUP(D7,DB!A:K,11,0),"")</f>
        <v>R6</v>
      </c>
      <c r="C7" s="111">
        <v>1</v>
      </c>
      <c r="D7" s="109" t="s">
        <v>33511</v>
      </c>
      <c r="E7" s="156" t="s">
        <v>38964</v>
      </c>
      <c r="F7" s="113">
        <v>45941.367303240739</v>
      </c>
      <c r="G7" s="81">
        <f ca="1">IFERROR(NOW()-F7,"-")</f>
        <v>6.490439814660931E-2</v>
      </c>
      <c r="H7" s="113">
        <v>45941.355104166665</v>
      </c>
      <c r="I7" s="109" t="str">
        <f>IFERROR(VLOOKUP(D7,DB!A:F,6,0),"")</f>
        <v>SCECO</v>
      </c>
      <c r="J7" s="108" t="str">
        <f>IFERROR(VLOOKUP(D7,DB!A:G,7,0),"")</f>
        <v>Dead</v>
      </c>
      <c r="K7" s="114" t="s">
        <v>39087</v>
      </c>
      <c r="L7" s="115" t="str">
        <f>IFERROR(VLOOKUP(D7,DB!A:I,9,0),"")</f>
        <v>Latis</v>
      </c>
    </row>
    <row r="8" spans="1:16383" ht="31.5" customHeight="1">
      <c r="A8" s="110" t="s">
        <v>39088</v>
      </c>
      <c r="B8" s="109" t="str">
        <f>IFERROR(VLOOKUP(D8,DB!A:K,11,0),"")</f>
        <v>R6</v>
      </c>
      <c r="C8" s="111">
        <v>1</v>
      </c>
      <c r="D8" s="109" t="s">
        <v>33899</v>
      </c>
      <c r="E8" s="156" t="s">
        <v>38964</v>
      </c>
      <c r="F8" s="113"/>
      <c r="G8" s="81">
        <f ca="1">IFERROR(NOW()-F8,"-")</f>
        <v>45941.432207638885</v>
      </c>
      <c r="H8" s="113">
        <v>45941.355104166665</v>
      </c>
      <c r="I8" s="109" t="str">
        <f>IFERROR(VLOOKUP(D8,DB!A:F,6,0),"")</f>
        <v>SCECO</v>
      </c>
      <c r="J8" s="108" t="str">
        <f>IFERROR(VLOOKUP(D8,DB!A:G,7,0),"")</f>
        <v>Dead+No BB Design</v>
      </c>
      <c r="K8" s="114"/>
      <c r="L8" s="115" t="str">
        <f>IFERROR(VLOOKUP(D8,DB!A:I,9,0),"")</f>
        <v>Latis</v>
      </c>
    </row>
    <row r="9" spans="1:16383" ht="31.5" customHeight="1">
      <c r="A9" s="110"/>
      <c r="B9" s="109" t="str">
        <f>IFERROR(VLOOKUP(D9,DB!A:K,11,0),"")</f>
        <v/>
      </c>
      <c r="C9" s="111"/>
      <c r="D9" s="161"/>
      <c r="E9" s="112"/>
      <c r="F9" s="113"/>
      <c r="G9" s="81">
        <f ca="1">IFERROR(NOW()-F9,"-")</f>
        <v>45941.432207638885</v>
      </c>
      <c r="H9" s="113"/>
      <c r="I9" s="109" t="str">
        <f>IFERROR(VLOOKUP(D9,DB!A:F,6,0),"")</f>
        <v/>
      </c>
      <c r="J9" s="108" t="str">
        <f>IFERROR(VLOOKUP(D9,DB!A:G,7,0),"")</f>
        <v/>
      </c>
      <c r="K9" s="114"/>
      <c r="L9" s="115" t="str">
        <f>IFERROR(VLOOKUP(D9,DB!A:I,9,0),"")</f>
        <v/>
      </c>
    </row>
    <row r="10" spans="1:16383" ht="31.5" customHeight="1">
      <c r="A10" s="110"/>
      <c r="B10" s="109" t="str">
        <f>IFERROR(VLOOKUP(D10,DB!A:K,11,0),"")</f>
        <v/>
      </c>
      <c r="C10" s="111"/>
      <c r="D10" s="109"/>
      <c r="E10" s="112"/>
      <c r="F10" s="113"/>
      <c r="G10" s="81">
        <f ca="1">IFERROR(NOW()-F10,"-")</f>
        <v>45941.432207638885</v>
      </c>
      <c r="H10" s="113"/>
      <c r="I10" s="109" t="str">
        <f>IFERROR(VLOOKUP(D10,DB!A:F,6,0),"")</f>
        <v/>
      </c>
      <c r="J10" s="108" t="str">
        <f>IFERROR(VLOOKUP(D10,DB!A:G,7,0),"")</f>
        <v/>
      </c>
      <c r="K10" s="114"/>
      <c r="L10" s="115" t="str">
        <f>IFERROR(VLOOKUP(D10,DB!A:I,9,0),"")</f>
        <v/>
      </c>
    </row>
    <row r="11" spans="1:16383" ht="31.5" customHeight="1">
      <c r="A11" s="110"/>
      <c r="B11" s="109" t="str">
        <f>IFERROR(VLOOKUP(D11,DB!A:K,11,0),"")</f>
        <v/>
      </c>
      <c r="C11" s="111"/>
      <c r="D11" s="109"/>
      <c r="E11" s="112"/>
      <c r="F11" s="113"/>
      <c r="G11" s="81">
        <f ca="1">IFERROR(NOW()-F11,"-")</f>
        <v>45941.432207638885</v>
      </c>
      <c r="H11" s="113"/>
      <c r="I11" s="109" t="str">
        <f>IFERROR(VLOOKUP(D11,DB!A:F,6,0),"")</f>
        <v/>
      </c>
      <c r="J11" s="108" t="str">
        <f>IFERROR(VLOOKUP(D11,DB!A:G,7,0),"")</f>
        <v/>
      </c>
      <c r="K11" s="114"/>
      <c r="L11" s="115" t="str">
        <f>IFERROR(VLOOKUP(D11,DB!A:I,9,0),"")</f>
        <v/>
      </c>
    </row>
    <row r="12" spans="1:16383" ht="31.5" customHeight="1">
      <c r="A12" s="110"/>
      <c r="B12" s="109" t="str">
        <f>IFERROR(VLOOKUP(D12,DB!A:K,11,0),"")</f>
        <v/>
      </c>
      <c r="C12" s="111"/>
      <c r="D12" s="109"/>
      <c r="E12" s="112"/>
      <c r="F12" s="113"/>
      <c r="G12" s="81">
        <f ca="1">IFERROR(NOW()-F12,"-")</f>
        <v>45941.432207638885</v>
      </c>
      <c r="H12" s="113"/>
      <c r="I12" s="109" t="str">
        <f>IFERROR(VLOOKUP(D12,DB!A:F,6,0),"")</f>
        <v/>
      </c>
      <c r="J12" s="108" t="str">
        <f>IFERROR(VLOOKUP(D12,DB!A:G,7,0),"")</f>
        <v/>
      </c>
      <c r="K12" s="114"/>
      <c r="L12" s="115" t="str">
        <f>IFERROR(VLOOKUP(D12,DB!A:I,9,0),"")</f>
        <v/>
      </c>
    </row>
    <row r="13" spans="1:16383" ht="31.5" customHeight="1">
      <c r="A13" s="110"/>
      <c r="B13" s="109" t="str">
        <f>IFERROR(VLOOKUP(D13,DB!A:K,11,0),"")</f>
        <v/>
      </c>
      <c r="C13" s="111"/>
      <c r="D13" s="109"/>
      <c r="E13" s="112"/>
      <c r="F13" s="113"/>
      <c r="G13" s="81">
        <f ca="1">IFERROR(NOW()-F13,"-")</f>
        <v>45941.432207638885</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45941.432207638885</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45941.432207638885</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45941.432207638885</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45941.432207638885</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45941.432207638885</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45941.432207638885</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45941.432207638885</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45941.432207638885</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45941.432207638885</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45941.432207638885</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45941.432207638885</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45941.432207638885</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45941.432207638885</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45941.432207638885</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45941.432207638885</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45941.432207638885</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45941.432207638885</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45941.432207638885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45941.432207638885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45941.432207638885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45941.432207638885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45941.432207638885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45941.432207638885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45941.432207638885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45941.432207638885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45941.432207638885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45941.432207638885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45941.432207638885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45941.432207638885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45941.432207638885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45941.432207638885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45941.432207638885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45941.432207638885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45941.432207638885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45941.432207638885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45941.432207638885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45941.432207638885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45941.432207638885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45941.432207638885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45941.432207638885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45941.432207638885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45941.432207638885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45941.432207638885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45941.432207638885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45941.432207638885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45941.432207638885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45941.432207638885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45941.432207638885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45941.432207638885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45941.432207638885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45941.432207638885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45941.432207638885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45941.432207638885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45941.432207638885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45941.432207638885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45941.432207638885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45941.432207638885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45941.432207638885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45941.432207638885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45941.432207638885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45941.432207638885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45941.432207638885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45941.432207638885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45941.432207638885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45941.432207638885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45941.432207638885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45941.432207638885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45941.432207638885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45941.432207638885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45941.432207638885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45941.432207638885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45941.432207638885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45941.432207638885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45941.432207638885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45941.432207638885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45941.432207638885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45941.432207638885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45941.432207638885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45941.432207638885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45941.432207638885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45941.432207638885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45941.432207638885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45941.432207638885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45941.432207638885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45941.432207638885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45941.432207638885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45941.432207638885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45941.432207638885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45941.432207638885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45941.432207638885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45941.432207638885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45941.432207638885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45941.432207638885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45941.432207638885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45941.432207638885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45941.432207638885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45941.432207638885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45941.432207638885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45941.432207638885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45941.432207638885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45941.432207638885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45941.432207638885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45941.432207638885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45941.432207638885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45941.432207638885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45941.432207638885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45941.432207638885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45941.432207638885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45941.432207638885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45941.432207638885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45941.432207638885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45941.432207638885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45941.432207638885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45941.432207638885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45941.432207638885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45941.432207638885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45941.432207638885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45941.432207638885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45941.432207638885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45941.432207638885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45941.432207638885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45941.432207638885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45941.432207638885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45941.432207638885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45941.432207638885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45941.432207638885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45941.432207638885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45941.432207638885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45941.432207638885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45941.432207638885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45941.432207638885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45941.432207638885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45941.432207638885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45941.432207638885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45941.432207638885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45941.432207638885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45941.432207638885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45941.432207638885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45941.432207638885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45941.432207638885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45941.432207638885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45941.432207638885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45941.432207638885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45941.432207638885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45941.432207638885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45941.432207638885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45941.432207638885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45941.432207638885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45941.432207638885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45941.432207638885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45941.432207638885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45941.432207638885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45941.432207638885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45941.432207638885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45941.432207638885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45941.432207638885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45941.432207638885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45941.432207638885</v>
      </c>
      <c r="H171" s="113"/>
      <c r="I171" s="109" t="str">
        <f>IFERROR(VLOOKUP(D171,DB!A:F,6,0),"")</f>
        <v/>
      </c>
      <c r="J171" s="108" t="str">
        <f>IFERROR(VLOOKUP(D171,DB!A:G,7,0),"")</f>
        <v/>
      </c>
      <c r="K171" s="114"/>
      <c r="L171" s="115" t="str">
        <f>IFERROR(VLOOKUP(D171,DB!A:I,9,0),"")</f>
        <v/>
      </c>
    </row>
  </sheetData>
  <dataValidations count="2">
    <dataValidation allowBlank="1" showInputMessage="1" showErrorMessage="1" sqref="E1" xr:uid="{380493DB-286A-4683-AF55-C78F04945A49}"/>
    <dataValidation type="list" allowBlank="1" showInputMessage="1" showErrorMessage="1" sqref="E3 E5:E17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2025-10-11T07:23:31Z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