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890" documentId="13_ncr:1_{F6CB121F-512D-4AA6-A0C1-0FB36C537598}" xr6:coauthVersionLast="47" xr6:coauthVersionMax="47" xr10:uidLastSave="{18551EBE-AD88-467B-B5BC-495E58FF8137}"/>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J2" i="1"/>
  <c r="L2" i="1"/>
  <c r="G6" i="6"/>
  <c r="G7" i="6"/>
  <c r="G8" i="6"/>
  <c r="G9" i="6"/>
  <c r="G10" i="6"/>
  <c r="G11" i="6"/>
  <c r="G12" i="6"/>
  <c r="G13" i="6"/>
  <c r="G14" i="6"/>
  <c r="G15" i="6"/>
  <c r="G16" i="6"/>
  <c r="G17" i="6"/>
  <c r="G18" i="6"/>
  <c r="G19" i="6"/>
  <c r="G20" i="6"/>
  <c r="G2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<sst xmlns="http://schemas.openxmlformats.org/spreadsheetml/2006/main" count="178609" uniqueCount="39088">
  <si>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</si>
  <si>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</si>
  <si>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</si>
  <si>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</si>
  <si>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</si>
  <si>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</si>
  <si>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</si>
  <si>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</si>
  <si>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</si>
  <si>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</si>
  <si>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</si>
  <si>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</si>
  <si>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</si>
  <si>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</si>
  <si>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</si>
  <si>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</si>
  <si>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</si>
  <si>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</si>
  <si>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</si>
  <si>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</si>
  <si>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</si>
  <si>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</si>
  <si>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</si>
  <si>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</si>
  <si>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</si>
  <si>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</si>
  <si>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</si>
  <si>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</si>
  <si>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</si>
  <si>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</si>
  <si>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</si>
  <si>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</si>
  <si>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</si>
  <si>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</si>
  <si>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</si>
  <si>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</si>
  <si>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</si>
  <si>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</si>
  <si>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</si>
  <si>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</si>
  <si>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</si>
  <si>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</si>
  <si>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</si>
  <si>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</si>
  <si>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</si>
  <si>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</si>
  <si>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</si>
  <si>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</si>
  <si>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</si>
  <si>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</si>
  <si>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</si>
  <si>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</si>
  <si>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</si>
  <si>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</si>
  <si>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</si>
  <si>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</si>
  <si>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</si>
  <si>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</si>
  <si>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</si>
  <si>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</si>
  <si>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</si>
  <si>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</si>
  <si>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</si>
  <si>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</si>
  <si>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</si>
  <si>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</si>
  <si>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</si>
  <si>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</si>
  <si>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</si>
  <si>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</si>
  <si>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</si>
  <si>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</si>
  <si>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</si>
  <si>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</si>
  <si>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</si>
  <si>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</si>
  <si>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</si>
  <si>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</si>
  <si>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</si>
  <si>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</si>
  <si>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</si>
  <si>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</si>
  <si>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</si>
  <si>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</si>
  <si>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</si>
  <si>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</si>
  <si>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</si>
  <si>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</si>
  <si>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</si>
  <si>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</si>
  <si>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</si>
  <si>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</si>
  <si>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</si>
  <si>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</si>
  <si>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</si>
  <si>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</si>
  <si>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</si>
  <si>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</si>
  <si>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</si>
  <si>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</si>
  <si>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</si>
  <si>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</si>
  <si>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</si>
  <si>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</si>
  <si>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</si>
  <si>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</si>
  <si>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</si>
  <si>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</si>
  <si>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</si>
  <si>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</si>
  <si>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</si>
  <si>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</si>
  <si>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</si>
  <si>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</si>
  <si>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</si>
  <si>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</si>
  <si>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</si>
  <si>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</si>
  <si>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</si>
  <si>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</si>
  <si>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</si>
  <si>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</si>
  <si>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</si>
  <si>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</si>
  <si>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</si>
  <si>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</si>
  <si>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</si>
  <si>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</si>
  <si>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</si>
  <si>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</si>
  <si>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</si>
  <si>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</si>
  <si>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</si>
  <si>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</si>
  <si>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</si>
  <si>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</si>
  <si>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</si>
  <si>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</si>
  <si>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</si>
  <si>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</si>
  <si>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</si>
  <si>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</si>
  <si>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</si>
  <si>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</si>
  <si>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</si>
  <si>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</si>
  <si>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</si>
  <si>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</si>
  <si>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</si>
  <si>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</si>
  <si>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</si>
  <si>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</si>
  <si>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</si>
  <si>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</si>
  <si>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</si>
  <si>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</si>
  <si>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</si>
  <si>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</si>
  <si>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</si>
  <si>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</si>
  <si>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</si>
  <si>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</si>
  <si>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</si>
  <si>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</si>
  <si>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</si>
  <si>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</si>
  <si>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</si>
  <si>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</si>
  <si>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</si>
  <si>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</si>
  <si>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</si>
  <si>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</si>
  <si>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</si>
  <si>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</si>
  <si>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</si>
  <si>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</si>
  <si>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</si>
  <si>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</si>
  <si>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</si>
  <si>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</si>
  <si>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</si>
  <si>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</si>
  <si>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</si>
  <si>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</si>
  <si>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</si>
  <si>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</si>
  <si>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</si>
  <si>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</si>
  <si>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</si>
  <si>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</si>
  <si>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</si>
  <si>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</si>
  <si>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</si>
  <si>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</si>
  <si>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</si>
  <si>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</si>
  <si>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</si>
  <si>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</si>
  <si>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</si>
  <si>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</si>
  <si>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</si>
  <si>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</si>
  <si>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</si>
  <si>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</si>
  <si>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</si>
  <si>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</si>
  <si>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</si>
  <si>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</si>
  <si>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</si>
  <si>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</si>
  <si>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</si>
  <si>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</si>
  <si>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</si>
  <si>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</si>
  <si>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</si>
  <si>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</si>
  <si>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</si>
  <si>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</si>
  <si>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</si>
  <si>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</si>
  <si>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</si>
  <si>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</si>
  <si>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</si>
  <si>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</si>
  <si>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</si>
  <si>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</si>
  <si>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</si>
  <si>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</si>
  <si>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</si>
  <si>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</si>
  <si>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</si>
  <si>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</si>
  <si>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</si>
  <si>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</si>
  <si>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</si>
  <si>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</si>
  <si>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</si>
  <si>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</si>
  <si>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</si>
  <si>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</si>
  <si>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</si>
  <si>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</si>
  <si>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</si>
  <si>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</si>
  <si>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</si>
  <si>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</si>
  <si>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</si>
  <si>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</si>
  <si>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</si>
  <si>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</si>
  <si>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</si>
  <si>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</si>
  <si>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</si>
  <si>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</si>
  <si>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</si>
  <si>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</si>
  <si>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</si>
  <si>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</si>
  <si>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</si>
  <si>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</si>
  <si>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</si>
  <si>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</si>
  <si>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</si>
  <si>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</si>
  <si>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</si>
  <si>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</si>
  <si>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</si>
  <si>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</si>
  <si>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</si>
  <si>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</si>
  <si>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</si>
  <si>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</si>
  <si>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</si>
  <si>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</si>
  <si>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</si>
  <si>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</si>
  <si>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</si>
  <si>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</si>
  <si>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</si>
  <si>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</si>
  <si>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</si>
  <si>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</si>
  <si>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</si>
  <si>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</si>
  <si>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</si>
  <si>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</si>
  <si>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</si>
  <si>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</si>
  <si>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</si>
  <si>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</si>
  <si>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</si>
  <si>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</si>
  <si>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</si>
  <si>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</si>
  <si>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</si>
  <si>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</si>
  <si>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</si>
  <si>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</si>
  <si>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</si>
  <si>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</si>
  <si>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</si>
  <si>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</si>
  <si>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</si>
  <si>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</si>
  <si>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</si>
  <si>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</si>
  <si>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</si>
  <si>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</si>
  <si>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</si>
  <si>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</si>
  <si>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</si>
  <si>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</si>
  <si>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</si>
  <si>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</si>
  <si>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</si>
  <si>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</si>
  <si>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</si>
  <si>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</si>
  <si>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</si>
  <si>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</si>
  <si>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</si>
  <si>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</si>
  <si>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</si>
  <si>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</si>
  <si>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</si>
  <si>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</si>
  <si>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</si>
  <si>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</si>
  <si>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</si>
  <si>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</si>
  <si>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</si>
  <si>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</si>
  <si>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</si>
  <si>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</si>
  <si>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</si>
  <si>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</si>
  <si>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</si>
  <si>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</si>
  <si>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</si>
  <si>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</si>
  <si>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</si>
  <si>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</si>
  <si>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</si>
  <si>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</si>
  <si>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</si>
  <si>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</si>
  <si>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</si>
  <si>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</si>
  <si>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</si>
  <si>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</si>
  <si>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</si>
  <si>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</si>
  <si>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</si>
  <si>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</si>
  <si>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</si>
  <si>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</si>
  <si>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</si>
  <si>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</si>
  <si>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</si>
  <si>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</si>
  <si>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</si>
  <si>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</si>
  <si>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</si>
  <si>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</si>
  <si>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</si>
  <si>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</si>
  <si>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</si>
  <si>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</si>
  <si>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</si>
  <si>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</si>
  <si>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</si>
  <si>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</si>
  <si>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</si>
  <si>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</si>
  <si>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</si>
  <si>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</si>
  <si>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</si>
  <si>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</si>
  <si>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</si>
  <si>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</si>
  <si>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</si>
  <si>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</si>
  <si>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</si>
  <si>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</si>
  <si>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</si>
  <si>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</si>
  <si>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</si>
  <si>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</si>
  <si>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</si>
  <si>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</si>
  <si>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</si>
  <si>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</si>
  <si>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</si>
  <si>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</si>
  <si>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</si>
  <si>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</si>
  <si>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</si>
  <si>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</si>
  <si>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</si>
  <si>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</si>
  <si>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</si>
  <si>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</si>
  <si>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</si>
  <si>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</si>
  <si>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</si>
  <si>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</si>
  <si>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</si>
  <si>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</si>
  <si>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</si>
  <si>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</si>
  <si>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</si>
  <si>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</si>
  <si>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</si>
  <si>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</si>
  <si>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</si>
  <si>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</si>
  <si>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</si>
  <si>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</si>
  <si>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</si>
  <si>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</si>
  <si>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</si>
  <si>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</si>
  <si>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</si>
  <si>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</si>
  <si>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</si>
  <si>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</si>
  <si>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</si>
  <si>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</si>
  <si>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</si>
  <si>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</si>
  <si>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</si>
  <si>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</si>
  <si>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</si>
  <si>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</si>
  <si>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</si>
  <si>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</si>
  <si>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</si>
  <si>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</si>
  <si>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</si>
  <si>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</si>
  <si>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</si>
  <si>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</si>
  <si>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</si>
  <si>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</si>
  <si>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</si>
  <si>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</si>
  <si>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</si>
  <si>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</si>
  <si>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</si>
  <si>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</si>
  <si>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</si>
  <si>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</si>
  <si>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</si>
  <si>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</si>
  <si>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</si>
  <si>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</si>
  <si>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</si>
  <si>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</si>
  <si>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</si>
  <si>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</si>
  <si>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</si>
  <si>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</si>
  <si>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</si>
  <si>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</si>
  <si>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</si>
  <si>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</si>
  <si>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</si>
  <si>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</si>
  <si>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</si>
  <si>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</si>
  <si>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</si>
  <si>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</si>
  <si>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</si>
  <si>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</si>
  <si>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</si>
  <si>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</si>
  <si>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</si>
  <si>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</si>
  <si>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</si>
  <si>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</si>
  <si>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</si>
  <si>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</si>
  <si>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</si>
  <si>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</si>
  <si>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</si>
  <si>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</si>
  <si>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</si>
  <si>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</si>
  <si>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</si>
  <si>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</si>
  <si>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</si>
  <si>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</si>
  <si>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</si>
  <si>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</si>
  <si>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</si>
  <si>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</si>
  <si>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</si>
  <si>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</si>
  <si>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</si>
  <si>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</si>
  <si>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</si>
  <si>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</si>
  <si>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</si>
  <si>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</si>
  <si>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</si>
  <si>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</si>
  <si>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</si>
  <si>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</si>
  <si>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</si>
  <si>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</si>
  <si>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</si>
  <si>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</si>
  <si>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</si>
  <si>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</si>
  <si>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</si>
  <si>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</si>
  <si>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</si>
  <si>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</si>
  <si>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</si>
  <si>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</si>
  <si>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</si>
  <si>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</si>
  <si>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</si>
  <si>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</si>
  <si>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</si>
  <si>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</si>
  <si>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</si>
  <si>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</si>
  <si>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</si>
  <si>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</si>
  <si>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</si>
  <si>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</si>
  <si>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</si>
  <si>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</si>
  <si>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</si>
  <si>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</si>
  <si>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</si>
  <si>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</si>
  <si>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</si>
  <si>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</si>
  <si>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</si>
  <si>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</si>
  <si>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</si>
  <si>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</si>
  <si>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</si>
  <si>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</si>
  <si>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</si>
  <si>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</si>
  <si>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</si>
  <si>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</si>
  <si>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</si>
  <si>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</si>
  <si>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</si>
  <si>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</si>
  <si>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</si>
  <si>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</si>
  <si>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</si>
  <si>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</si>
  <si>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</si>
  <si>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</si>
  <si>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</si>
  <si>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</si>
  <si>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</si>
  <si>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</si>
  <si>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</si>
  <si>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</si>
  <si>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</si>
  <si>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</si>
  <si>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</si>
  <si>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</si>
  <si>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</si>
  <si>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</si>
  <si>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</si>
  <si>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</si>
  <si>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</si>
  <si>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</si>
  <si>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</si>
  <si>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</si>
  <si>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</si>
  <si>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</si>
  <si>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</si>
  <si>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</si>
  <si>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</si>
  <si>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</si>
  <si>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</si>
  <si>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</si>
  <si>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</si>
  <si>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</si>
  <si>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</si>
  <si>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</si>
  <si>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</si>
  <si>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</si>
  <si>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</si>
  <si>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</si>
  <si>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</si>
  <si>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</si>
  <si>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</si>
  <si>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</si>
  <si>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</si>
  <si>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</si>
  <si>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</si>
  <si>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</si>
  <si>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</si>
  <si>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</si>
  <si>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</si>
  <si>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</si>
  <si>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</si>
  <si>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</si>
  <si>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</si>
  <si>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</si>
  <si>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</si>
  <si>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</si>
  <si>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</si>
  <si>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</si>
  <si>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</si>
  <si>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</si>
  <si>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</si>
  <si>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</si>
  <si>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</si>
  <si>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</si>
  <si>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</si>
  <si>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</si>
  <si>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</si>
  <si>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</si>
  <si>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</si>
  <si>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</si>
  <si>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</si>
  <si>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</si>
  <si>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</si>
  <si>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</si>
  <si>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</si>
  <si>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</si>
  <si>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</si>
  <si>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</si>
  <si>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</si>
  <si>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</si>
  <si>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</si>
  <si>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</si>
  <si>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</si>
  <si>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</si>
  <si>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</si>
  <si>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</si>
  <si>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</si>
  <si>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</si>
  <si>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</si>
  <si>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</si>
  <si>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</si>
  <si>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</si>
  <si>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</si>
  <si>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</si>
  <si>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</si>
  <si>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</si>
  <si>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</si>
  <si>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</si>
  <si>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</si>
  <si>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</si>
  <si>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</si>
  <si>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</si>
  <si>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</si>
  <si>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</si>
  <si>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</si>
  <si>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</si>
  <si>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</si>
  <si>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</si>
  <si>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</si>
  <si>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</si>
  <si>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</si>
  <si>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</si>
  <si>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</si>
  <si>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</si>
  <si>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</si>
  <si>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</si>
  <si>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</si>
  <si>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</si>
  <si>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</si>
  <si>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</si>
  <si>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</si>
  <si>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</si>
  <si>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</si>
  <si>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</si>
  <si>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</si>
  <si>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</si>
  <si>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</si>
  <si>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</si>
  <si>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</si>
  <si>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</si>
  <si>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</si>
  <si>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</si>
  <si>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</si>
  <si>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</si>
  <si>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</si>
  <si>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</si>
  <si>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</si>
  <si>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</si>
  <si>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</si>
  <si>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</si>
  <si>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</si>
  <si>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</si>
  <si>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</si>
  <si>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</si>
  <si>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</si>
  <si>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</si>
  <si>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</si>
  <si>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</si>
  <si>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</si>
  <si>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</si>
  <si>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</si>
  <si>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</si>
  <si>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</si>
  <si>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</si>
  <si>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</si>
  <si>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</si>
  <si>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</si>
  <si>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</si>
  <si>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</si>
  <si>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</si>
  <si>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</si>
  <si>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</si>
  <si>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</si>
  <si>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</si>
  <si>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</si>
  <si>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</si>
  <si>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</si>
  <si>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</si>
  <si>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</si>
  <si>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</si>
  <si>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</si>
  <si>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</si>
  <si>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</si>
  <si>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</si>
  <si>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</si>
  <si>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</si>
  <si>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</si>
  <si>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</si>
  <si>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</si>
  <si>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</si>
  <si>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</si>
  <si>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</si>
  <si>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</si>
  <si>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</si>
  <si>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</si>
  <si>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</si>
  <si>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</si>
  <si>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</si>
  <si>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</si>
  <si>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</si>
  <si>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</si>
  <si>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</si>
  <si>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</si>
  <si>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</si>
  <si>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</si>
  <si>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</si>
  <si>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</si>
  <si>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</si>
  <si>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</si>
  <si>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</si>
  <si>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</si>
  <si>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</si>
  <si>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</si>
  <si>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</si>
  <si>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</si>
  <si>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</si>
  <si>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</si>
  <si>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</si>
  <si>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</si>
  <si>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</si>
  <si>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</si>
  <si>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</si>
  <si>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</si>
  <si>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</si>
  <si>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</si>
  <si>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</si>
  <si>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</si>
  <si>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</si>
  <si>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</si>
  <si>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</si>
  <si>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</si>
  <si>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</si>
  <si>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</si>
  <si>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</si>
  <si>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</si>
  <si>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</si>
  <si>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</si>
  <si>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</si>
  <si>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</si>
  <si>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</si>
  <si>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</si>
  <si>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</si>
  <si>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</si>
  <si>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</si>
  <si>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</si>
  <si>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</si>
  <si>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</si>
  <si>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</si>
  <si>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</si>
  <si>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</si>
  <si>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</si>
  <si>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</si>
  <si>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</si>
  <si>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</si>
  <si>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</si>
  <si>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</si>
  <si>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</si>
  <si>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</si>
  <si>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</si>
  <si>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</si>
  <si>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</si>
  <si>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</si>
  <si>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</si>
  <si>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</si>
  <si>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</si>
  <si>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</si>
  <si>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</si>
  <si>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</si>
  <si>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</si>
  <si>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</si>
  <si>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</si>
  <si>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</si>
  <si>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</si>
  <si>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</si>
  <si>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</si>
  <si>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</si>
  <si>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</si>
  <si>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</si>
  <si>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</si>
  <si>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</si>
  <si>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</si>
  <si>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</si>
  <si>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</si>
  <si>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</si>
  <si>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</si>
  <si>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</si>
  <si>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</si>
  <si>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</si>
  <si>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</si>
  <si>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</si>
  <si>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</si>
  <si>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</si>
  <si>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</si>
  <si>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</si>
  <si>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</si>
  <si>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</si>
  <si>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</si>
  <si>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</si>
  <si>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</si>
  <si>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</si>
  <si>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</si>
  <si>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</si>
  <si>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</si>
  <si>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</si>
  <si>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</si>
  <si>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</si>
  <si>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</si>
  <si>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</si>
  <si>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</si>
  <si>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</si>
  <si>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</si>
  <si>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</si>
  <si>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</si>
  <si>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</si>
  <si>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</si>
  <si>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</si>
  <si>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</si>
  <si>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</si>
  <si>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</si>
  <si>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</si>
  <si>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</si>
  <si>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</si>
  <si>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</si>
  <si>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</si>
  <si>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</si>
  <si>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</si>
  <si>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</si>
  <si>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</si>
  <si>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</si>
  <si>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</si>
  <si>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</si>
  <si>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</si>
  <si>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</si>
  <si>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</si>
  <si>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</si>
  <si>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</si>
  <si>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</si>
  <si>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</si>
  <si>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</si>
  <si>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</si>
  <si>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</si>
  <si>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</si>
  <si>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</si>
  <si>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</si>
  <si>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</si>
  <si>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</si>
  <si>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</si>
  <si>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</si>
  <si>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</si>
  <si>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</si>
  <si>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</si>
  <si>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</si>
  <si>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</si>
  <si>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</si>
  <si>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</si>
  <si>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</si>
  <si>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</si>
  <si>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</si>
  <si>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</si>
  <si>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</si>
  <si>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</si>
  <si>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</si>
  <si>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</si>
  <si>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</si>
  <si>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</si>
  <si>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</si>
  <si>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</si>
  <si>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</si>
  <si>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</si>
  <si>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</si>
  <si>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</si>
  <si>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</si>
  <si>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</si>
  <si>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</si>
  <si>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</si>
  <si>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</si>
  <si>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</si>
  <si>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</si>
  <si>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</si>
  <si>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</si>
  <si>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</si>
  <si>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</si>
  <si>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</si>
  <si>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</si>
  <si>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</si>
  <si>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</si>
  <si>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</si>
  <si>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</si>
  <si>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</si>
  <si>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</si>
  <si>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</si>
  <si>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</si>
  <si>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</si>
  <si>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</si>
  <si>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</si>
  <si>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</si>
  <si>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</si>
  <si>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</si>
  <si>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</si>
  <si>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</si>
  <si>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</si>
  <si>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</si>
  <si>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</si>
  <si>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</si>
  <si>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</si>
  <si>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</si>
  <si>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</si>
  <si>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</si>
  <si>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</si>
  <si>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</si>
  <si>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</si>
  <si>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</si>
  <si>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</si>
  <si>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</si>
  <si>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</si>
  <si>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</si>
  <si>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</si>
  <si>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</si>
  <si>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</si>
  <si>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</si>
  <si>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</si>
  <si>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</si>
  <si>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</si>
  <si>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</si>
  <si>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</si>
  <si>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</si>
  <si>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</si>
  <si>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</si>
  <si>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</si>
  <si>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</si>
  <si>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</si>
  <si>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</si>
  <si>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</si>
  <si>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</si>
  <si>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</si>
  <si>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</si>
  <si>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</si>
  <si>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</si>
  <si>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</si>
  <si>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</si>
  <si>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</si>
  <si>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</si>
  <si>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</si>
  <si>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</si>
  <si>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</si>
  <si>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</si>
  <si>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</si>
  <si>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</si>
  <si>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</si>
  <si>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</si>
  <si>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</si>
  <si>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</si>
  <si>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</si>
  <si>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</si>
  <si>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</si>
  <si>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</si>
  <si>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</si>
  <si>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</si>
  <si>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</si>
  <si>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</si>
  <si>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</si>
  <si>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</si>
  <si>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</si>
  <si>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</si>
  <si>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</si>
  <si>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</si>
  <si>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</si>
  <si>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</si>
  <si>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</si>
  <si>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</si>
  <si>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</si>
  <si>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</si>
  <si>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</si>
  <si>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</si>
  <si>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</si>
  <si>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</si>
  <si>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</si>
  <si>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</si>
  <si>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</si>
  <si>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</si>
  <si>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</si>
  <si>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</si>
  <si>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</si>
  <si>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</si>
  <si>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</si>
  <si>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</si>
  <si>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</si>
  <si>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</si>
  <si>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</si>
  <si>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</si>
  <si>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</si>
  <si>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</si>
  <si>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</si>
  <si>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</si>
  <si>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</si>
  <si>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</si>
  <si>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</si>
  <si>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</si>
  <si>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</si>
  <si>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</si>
  <si>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</si>
  <si>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</si>
  <si>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</si>
  <si>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</si>
  <si>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</si>
  <si>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</si>
  <si>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</si>
  <si>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</si>
  <si>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</si>
  <si>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</si>
  <si>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</si>
  <si>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</si>
  <si>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</si>
  <si>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</si>
  <si>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</si>
  <si>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</si>
  <si>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</si>
  <si>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</si>
  <si>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</si>
  <si>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</si>
  <si>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</si>
  <si>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</si>
  <si>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</si>
  <si>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</si>
  <si>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</si>
  <si>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</si>
  <si>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</si>
  <si>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</si>
  <si>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</si>
  <si>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</si>
  <si>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</si>
  <si>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</si>
  <si>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</si>
  <si>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</si>
  <si>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</si>
  <si>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</si>
  <si>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</si>
  <si>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</si>
  <si>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</si>
  <si>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</si>
  <si>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</si>
  <si>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</si>
  <si>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</si>
  <si>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</si>
  <si>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</si>
  <si>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</si>
  <si>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</si>
  <si>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</si>
  <si>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</si>
  <si>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</si>
  <si>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</si>
  <si>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</si>
  <si>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</si>
  <si>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</si>
  <si>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</si>
  <si>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</si>
  <si>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</si>
  <si>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</si>
  <si>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</si>
  <si>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</si>
  <si>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</si>
  <si>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</si>
  <si>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</si>
  <si>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</si>
  <si>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</si>
  <si>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</si>
  <si>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</si>
  <si>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</si>
  <si>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</si>
  <si>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</si>
  <si>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</si>
  <si>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</si>
  <si>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</si>
  <si>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</si>
  <si>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</si>
  <si>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</si>
  <si>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</si>
  <si>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</si>
  <si>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</si>
  <si>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</si>
  <si>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</si>
  <si>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</si>
  <si>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</si>
  <si>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</si>
  <si>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</si>
  <si>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</si>
  <si>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</si>
  <si>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</si>
  <si>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</si>
  <si>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</si>
  <si>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</si>
  <si>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</si>
  <si>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</si>
  <si>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</si>
  <si>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</si>
  <si>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</si>
  <si>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</si>
  <si>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</si>
  <si>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</si>
  <si>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</si>
  <si>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</si>
  <si>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</si>
  <si>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</si>
  <si>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</si>
  <si>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</si>
  <si>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</si>
  <si>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</si>
  <si>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</si>
  <si>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</si>
  <si>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</si>
  <si>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</si>
  <si>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</si>
  <si>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</si>
  <si>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</si>
  <si>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</si>
  <si>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</si>
  <si>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</si>
  <si>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</si>
  <si>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</si>
  <si>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</si>
  <si>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</si>
  <si>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</si>
  <si>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</si>
  <si>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</si>
  <si>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</si>
  <si>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</si>
  <si>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</si>
  <si>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</si>
  <si>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</si>
  <si>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</si>
  <si>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</si>
  <si>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</si>
  <si>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</si>
  <si>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</si>
  <si>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</si>
  <si>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</si>
  <si>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</si>
  <si>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</si>
  <si>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</si>
  <si>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</si>
  <si>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</si>
  <si>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</si>
  <si>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</si>
  <si>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</si>
  <si>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</si>
  <si>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</si>
  <si>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</si>
  <si>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</si>
  <si>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</si>
  <si>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</si>
  <si>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</si>
  <si>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</si>
  <si>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</si>
  <si>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</si>
  <si>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</si>
  <si>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</si>
  <si>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</si>
  <si>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</si>
  <si>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</si>
  <si>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</si>
  <si>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</si>
  <si>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</si>
  <si>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</si>
  <si>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</si>
  <si>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</si>
  <si>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</si>
  <si>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</si>
  <si>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</si>
  <si>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</si>
  <si>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</si>
  <si>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</si>
  <si>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</si>
  <si>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</si>
  <si>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</si>
  <si>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</si>
  <si>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</si>
  <si>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</si>
  <si>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</si>
  <si>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</si>
  <si>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</si>
  <si>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</si>
  <si>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</si>
  <si>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</si>
  <si>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</si>
  <si>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</si>
  <si>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</si>
  <si>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</si>
  <si>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</si>
  <si>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</si>
  <si>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</si>
  <si>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</si>
  <si>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</si>
  <si>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</si>
  <si>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</si>
  <si>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</si>
  <si>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</si>
  <si>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</si>
  <si>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</si>
  <si>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</si>
  <si>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</si>
  <si>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</si>
  <si>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</si>
  <si>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</si>
  <si>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</si>
  <si>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</si>
  <si>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</si>
  <si>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</si>
  <si>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</si>
  <si>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</si>
  <si>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</si>
  <si>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</si>
  <si>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</si>
  <si>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</si>
  <si>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</si>
  <si>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</si>
  <si>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</si>
  <si>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</si>
  <si>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</si>
  <si>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</si>
  <si>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</si>
  <si>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</si>
  <si>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</si>
  <si>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</si>
  <si>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</si>
  <si>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</si>
  <si>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</si>
  <si>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</si>
  <si>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</si>
  <si>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</si>
  <si>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</si>
  <si>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</si>
  <si>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</si>
  <si>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</si>
  <si>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</si>
  <si>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</si>
  <si>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</si>
  <si>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</si>
  <si>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</si>
  <si>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</si>
  <si>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</si>
  <si>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</si>
  <si>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</si>
  <si>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</si>
  <si>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</si>
  <si>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</si>
  <si>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</si>
  <si>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</si>
  <si>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</si>
  <si>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</si>
  <si>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</si>
  <si>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</si>
  <si>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</si>
  <si>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</si>
  <si>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</si>
  <si>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</si>
  <si>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</si>
  <si>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</si>
  <si>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</si>
  <si>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</si>
  <si>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</si>
  <si>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</si>
  <si>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</si>
  <si>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</si>
  <si>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</si>
  <si>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</si>
  <si>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</si>
  <si>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</si>
  <si>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</si>
  <si>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</si>
  <si>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</si>
  <si>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</si>
  <si>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</si>
  <si>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</si>
  <si>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</si>
  <si>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</si>
  <si>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</si>
  <si>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</si>
  <si>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</si>
  <si>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</si>
  <si>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</si>
  <si>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</si>
  <si>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</si>
  <si>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</si>
  <si>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</si>
  <si>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</si>
  <si>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</si>
  <si>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</si>
  <si>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</si>
  <si>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</si>
  <si>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</si>
  <si>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</si>
  <si>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</si>
  <si>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</si>
  <si>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</si>
  <si>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</si>
  <si>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</si>
  <si>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</si>
  <si>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</si>
  <si>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</si>
  <si>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</si>
  <si>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</si>
  <si>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</si>
  <si>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</si>
  <si>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</si>
  <si>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</si>
  <si>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</si>
  <si>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</si>
  <si>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</si>
  <si>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</si>
  <si>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</si>
  <si>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</si>
  <si>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</si>
  <si>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</si>
  <si>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</si>
  <si>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</si>
  <si>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</si>
  <si>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</si>
  <si>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</si>
  <si>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</si>
  <si>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</si>
  <si>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</si>
  <si>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</si>
  <si>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</si>
  <si>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</si>
  <si>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</si>
  <si>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</si>
  <si>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</si>
  <si>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</si>
  <si>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</si>
  <si>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</si>
  <si>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</si>
  <si>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</si>
  <si>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</si>
  <si>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</si>
  <si>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</si>
  <si>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</si>
  <si>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</si>
  <si>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</si>
  <si>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</si>
  <si>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</si>
  <si>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</si>
  <si>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</si>
  <si>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</si>
  <si>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</si>
  <si>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</si>
  <si>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</si>
  <si>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</si>
  <si>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</si>
  <si>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</si>
  <si>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</si>
  <si>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</si>
  <si>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</si>
  <si>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</si>
  <si>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</si>
  <si>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</si>
  <si>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</si>
  <si>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</si>
  <si>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</si>
  <si>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</si>
  <si>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</si>
  <si>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</si>
  <si>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</si>
  <si>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</si>
  <si>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</si>
  <si>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</si>
  <si>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</si>
  <si>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</si>
  <si>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</si>
  <si>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</si>
  <si>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</si>
  <si>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</si>
  <si>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</si>
  <si>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</si>
  <si>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</si>
  <si>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</si>
  <si>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</si>
  <si>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</si>
  <si>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</si>
  <si>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</si>
  <si>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</si>
  <si>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</si>
  <si>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</si>
  <si>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</si>
  <si>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</si>
  <si>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</si>
  <si>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</si>
  <si>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</si>
  <si>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</si>
  <si>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</si>
  <si>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</si>
  <si>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</si>
  <si>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</si>
  <si>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</si>
  <si>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</si>
  <si>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</si>
  <si>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</si>
  <si>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</si>
  <si>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</si>
  <si>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</si>
  <si>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</si>
  <si>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</si>
  <si>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</si>
  <si>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</si>
  <si>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</si>
  <si>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</si>
  <si>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</si>
  <si>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</si>
  <si>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</si>
  <si>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</si>
  <si>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</si>
  <si>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</si>
  <si>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</si>
  <si>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</si>
  <si>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</si>
  <si>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</si>
  <si>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</si>
  <si>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</si>
  <si>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</si>
  <si>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</si>
  <si>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</si>
  <si>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</si>
  <si>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</si>
  <si>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</si>
  <si>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</si>
  <si>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</si>
  <si>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</si>
  <si>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</si>
  <si>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</si>
  <si>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</si>
  <si>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</si>
  <si>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</si>
  <si>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</si>
  <si>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</si>
  <si>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</si>
  <si>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</si>
  <si>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</si>
  <si>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</si>
  <si>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</si>
  <si>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</si>
  <si>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</si>
  <si>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</si>
  <si>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</si>
  <si>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</si>
  <si>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</si>
  <si>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</si>
  <si>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</si>
  <si>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</si>
  <si>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</si>
  <si>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</si>
  <si>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</si>
  <si>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</si>
  <si>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</si>
  <si>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</si>
  <si>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</si>
  <si>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</si>
  <si>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</si>
  <si>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</si>
  <si>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</si>
  <si>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</si>
  <si>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</si>
  <si>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</si>
  <si>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</si>
  <si>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</si>
  <si>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</si>
  <si>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</si>
  <si>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</si>
  <si>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</si>
  <si>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</si>
  <si>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</si>
  <si>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</si>
  <si>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</si>
  <si>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</si>
  <si>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</si>
  <si>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</si>
  <si>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</si>
  <si>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</si>
  <si>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</si>
  <si>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</si>
  <si>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</si>
  <si>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</si>
  <si>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</si>
  <si>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</si>
  <si>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</si>
  <si>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</si>
  <si>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</si>
  <si>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</si>
  <si>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</si>
  <si>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</si>
  <si>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</si>
  <si>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</si>
  <si>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</si>
  <si>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</si>
  <si>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</si>
  <si>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</si>
  <si>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</si>
  <si>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</si>
  <si>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</si>
  <si>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</si>
  <si>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</si>
  <si>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</si>
  <si>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</si>
  <si>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</si>
  <si>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</si>
  <si>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</si>
  <si>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</si>
  <si>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</si>
  <si>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</si>
  <si>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</si>
  <si>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</si>
  <si>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</si>
  <si>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</si>
  <si>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</si>
  <si>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</si>
  <si>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</si>
  <si>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</si>
  <si>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</si>
  <si>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</si>
  <si>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</si>
  <si>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</si>
  <si>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</si>
  <si>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</si>
  <si>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</si>
  <si>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</si>
  <si>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</si>
  <si>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</si>
  <si>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</si>
  <si>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</si>
  <si>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</si>
  <si>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</si>
  <si>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</si>
  <si>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</si>
  <si>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</si>
  <si>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</si>
  <si>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</si>
  <si>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</si>
  <si>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</si>
  <si>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</si>
  <si>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</si>
  <si>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</si>
  <si>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</si>
  <si>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</si>
  <si>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</si>
  <si>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</si>
  <si>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</si>
  <si>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</si>
  <si>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</si>
  <si>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</si>
  <si>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</si>
  <si>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</si>
  <si>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</si>
  <si>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</si>
  <si>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</si>
  <si>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</si>
  <si>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</si>
  <si>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</si>
  <si>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</si>
  <si>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</si>
  <si>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</si>
  <si>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</si>
  <si>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</si>
  <si>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</si>
  <si>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</si>
  <si>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</si>
  <si>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</si>
  <si>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</si>
  <si>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</si>
  <si>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</si>
  <si>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</si>
  <si>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</si>
  <si>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</si>
  <si>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</si>
  <si>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</si>
  <si>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</si>
  <si>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</si>
  <si>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</si>
  <si>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</si>
  <si>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</si>
  <si>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</si>
  <si>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</si>
  <si>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</si>
  <si>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</si>
  <si>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</si>
  <si>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</si>
  <si>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</si>
  <si>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</si>
  <si>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</si>
  <si>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</si>
  <si>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</si>
  <si>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</si>
  <si>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</si>
  <si>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</si>
  <si>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</si>
  <si>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</si>
  <si>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</si>
  <si>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</si>
  <si>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</si>
  <si>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</si>
  <si>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</si>
  <si>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</si>
  <si>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</si>
  <si>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</si>
  <si>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</si>
  <si>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</si>
  <si>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</si>
  <si>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</si>
  <si>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</si>
  <si>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</si>
  <si>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</si>
  <si>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</si>
  <si>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</si>
  <si>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</si>
  <si>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</si>
  <si>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</si>
  <si>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</si>
  <si>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</si>
  <si>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</si>
  <si>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</si>
  <si>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</si>
  <si>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</si>
  <si>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</si>
  <si>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</si>
  <si>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</si>
  <si>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</si>
  <si>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</si>
  <si>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</si>
  <si>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</si>
  <si>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</si>
  <si>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</si>
  <si>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</si>
  <si>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</si>
  <si>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</si>
  <si>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</si>
  <si>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</si>
  <si>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</si>
  <si>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</si>
  <si>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</si>
  <si>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</si>
  <si>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</si>
  <si>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</si>
  <si>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</si>
  <si>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</si>
  <si>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</si>
  <si>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</si>
  <si>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</si>
  <si>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</si>
  <si>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</si>
  <si>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</si>
  <si>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</si>
  <si>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</si>
  <si>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</si>
  <si>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</si>
  <si>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</si>
  <si>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</si>
  <si>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</si>
  <si>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</si>
  <si>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</si>
  <si>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</si>
  <si>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</si>
  <si>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</si>
  <si>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</si>
  <si>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</si>
  <si>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</si>
  <si>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</si>
  <si>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</si>
  <si>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</si>
  <si>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</si>
  <si>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</si>
  <si>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</si>
  <si>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</si>
  <si>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</si>
  <si>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</si>
  <si>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</si>
  <si>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</si>
  <si>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</si>
  <si>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</si>
  <si>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</si>
  <si>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</si>
  <si>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</si>
  <si>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</si>
  <si>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</si>
  <si>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</si>
  <si>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</si>
  <si>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</si>
  <si>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</si>
  <si>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</si>
  <si>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</si>
  <si>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</si>
  <si>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</si>
  <si>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</si>
  <si>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</si>
  <si>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</si>
  <si>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</si>
  <si>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</si>
  <si>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</si>
  <si>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</si>
  <si>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</si>
  <si>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</si>
  <si>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</si>
  <si>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</si>
  <si>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</si>
  <si>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</si>
  <si>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</si>
  <si>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</si>
  <si>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</si>
  <si>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</si>
  <si>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</si>
  <si>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</si>
  <si>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</si>
  <si>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</si>
  <si>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</si>
  <si>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</si>
  <si>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</si>
  <si>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</si>
  <si>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</si>
  <si>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</si>
  <si>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</si>
  <si>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</si>
  <si>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</si>
  <si>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</si>
  <si>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</si>
  <si>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</si>
  <si>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</si>
  <si>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</si>
  <si>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</si>
  <si>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</si>
  <si>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</si>
  <si>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</si>
  <si>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</si>
  <si>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</si>
  <si>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</si>
  <si>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</si>
  <si>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</si>
  <si>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</si>
  <si>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</si>
  <si>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</si>
  <si>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</si>
  <si>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</si>
  <si>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</si>
  <si>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</si>
  <si>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</si>
  <si>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</si>
  <si>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</si>
  <si>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</si>
  <si>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</si>
  <si>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</si>
  <si>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</si>
  <si>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</si>
  <si>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</si>
  <si>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</si>
  <si>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</si>
  <si>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</si>
  <si>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</si>
  <si>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</si>
  <si>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</si>
  <si>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</si>
  <si>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</si>
  <si>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</si>
  <si>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</si>
  <si>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</si>
  <si>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</si>
  <si>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</si>
  <si>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</si>
  <si>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</si>
  <si>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</si>
  <si>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</si>
  <si>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</si>
  <si>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</si>
  <si>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</si>
  <si>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</si>
  <si>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</si>
  <si>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</si>
  <si>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</si>
  <si>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</si>
  <si>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</si>
  <si>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</si>
  <si>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</si>
  <si>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</si>
  <si>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</si>
  <si>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</si>
  <si>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</si>
  <si>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</si>
  <si>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</si>
  <si>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</si>
  <si>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</si>
  <si>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</si>
  <si>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</si>
  <si>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</si>
  <si>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</si>
  <si>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</si>
  <si>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</si>
  <si>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</si>
  <si>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</si>
  <si>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</si>
  <si>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</si>
  <si>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</si>
  <si>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</si>
  <si>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</si>
  <si>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</si>
  <si>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</si>
  <si>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</si>
  <si>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</si>
  <si>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</si>
  <si>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</si>
  <si>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</si>
  <si>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</si>
  <si>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</si>
  <si>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</si>
  <si>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</si>
  <si>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</si>
  <si>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</si>
  <si>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</si>
  <si>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</si>
  <si>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</si>
  <si>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</si>
  <si>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</si>
  <si>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</si>
  <si>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</si>
  <si>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</si>
  <si>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</si>
  <si>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</si>
  <si>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</si>
  <si>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</si>
  <si>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</si>
  <si>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</si>
  <si>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</si>
  <si>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</si>
  <si>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</si>
  <si>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</si>
  <si>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</si>
  <si>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</si>
  <si>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</si>
  <si>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</si>
  <si>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</si>
  <si>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</si>
  <si>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</si>
  <si>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</si>
  <si>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</si>
  <si>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</si>
  <si>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</si>
  <si>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</si>
  <si>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</si>
  <si>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</si>
  <si>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</si>
  <si>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</si>
  <si>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</si>
  <si>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</si>
  <si>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</si>
  <si>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</si>
  <si>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</si>
  <si>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</si>
  <si>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</si>
  <si>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</si>
  <si>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</si>
  <si>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</si>
  <si>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</si>
  <si>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</si>
  <si>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</si>
  <si>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</si>
  <si>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</si>
  <si>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</si>
  <si>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</si>
  <si>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</si>
  <si>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</si>
  <si>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</si>
  <si>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</si>
  <si>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</si>
  <si>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</si>
  <si>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</si>
  <si>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</si>
  <si>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</si>
  <si>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</si>
  <si>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</si>
  <si>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</si>
  <si>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</si>
  <si>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</si>
  <si>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</si>
  <si>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</si>
  <si>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</si>
  <si>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</si>
  <si>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</si>
  <si>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</si>
  <si>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</si>
  <si>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</si>
  <si>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</si>
  <si>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</si>
  <si>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</si>
  <si>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</si>
  <si>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</si>
  <si>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</si>
  <si>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</si>
  <si>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</si>
  <si>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</si>
  <si>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</si>
  <si>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</si>
  <si>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</si>
  <si>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</si>
  <si>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</si>
  <si>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</si>
  <si>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</si>
  <si>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</si>
  <si>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</si>
  <si>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</si>
  <si>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</si>
  <si>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</si>
  <si>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</si>
  <si>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</si>
  <si>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</si>
  <si>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</si>
  <si>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</si>
  <si>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</si>
  <si>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</si>
  <si>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</si>
  <si>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</si>
  <si>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</si>
  <si>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</si>
  <si>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</si>
  <si>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</si>
  <si>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</si>
  <si>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</si>
  <si>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</si>
  <si>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</si>
  <si>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</si>
  <si>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</si>
  <si>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</si>
  <si>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</si>
  <si>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</si>
  <si>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</si>
  <si>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</si>
  <si>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</si>
  <si>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</si>
  <si>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</si>
  <si>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</si>
  <si>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</si>
  <si>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</si>
  <si>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</si>
  <si>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</si>
  <si>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</si>
  <si>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</si>
  <si>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</si>
  <si>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</si>
  <si>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</si>
  <si>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</si>
  <si>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</si>
  <si>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</si>
  <si>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</si>
  <si>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</si>
  <si>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</si>
  <si>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</si>
  <si>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</si>
  <si>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</si>
  <si>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</si>
  <si>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</si>
  <si>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</si>
  <si>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</si>
  <si>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</si>
  <si>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</si>
  <si>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</si>
  <si>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</si>
  <si>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</si>
  <si>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</si>
  <si>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</si>
  <si>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</si>
  <si>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</si>
  <si>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</si>
  <si>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</si>
  <si>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</si>
  <si>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</si>
  <si>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</si>
  <si>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</si>
  <si>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</si>
  <si>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</si>
  <si>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</si>
  <si>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</si>
  <si>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</si>
  <si>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</si>
  <si>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</si>
  <si>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</si>
  <si>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</si>
  <si>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</si>
  <si>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</si>
  <si>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</si>
  <si>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</si>
  <si>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</si>
  <si>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</si>
  <si>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</si>
  <si>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</si>
  <si>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</si>
  <si>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</si>
  <si>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</si>
  <si>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</si>
  <si>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</si>
  <si>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</si>
  <si>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</si>
  <si>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</si>
  <si>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</si>
  <si>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</si>
  <si>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</si>
  <si>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</si>
  <si>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</si>
  <si>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</si>
  <si>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</si>
  <si>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</si>
  <si>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</si>
  <si>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</si>
  <si>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</si>
  <si>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</si>
  <si>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</si>
  <si>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</si>
  <si>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</si>
  <si>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</si>
  <si>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</si>
  <si>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</si>
  <si>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</si>
  <si>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</si>
  <si>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</si>
  <si>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</si>
  <si>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</si>
  <si>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</si>
  <si>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</si>
  <si>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</si>
  <si>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</si>
  <si>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</si>
  <si>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</si>
  <si>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</si>
  <si>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</si>
  <si>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</si>
  <si>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</si>
  <si>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</si>
  <si>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</si>
  <si>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</si>
  <si>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</si>
  <si>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</si>
  <si>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</si>
  <si>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</si>
  <si>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</si>
  <si>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</si>
  <si>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</si>
  <si>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</si>
  <si>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</si>
  <si>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</si>
  <si>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</si>
  <si>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</si>
  <si>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</si>
  <si>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</si>
  <si>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</si>
  <si>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</si>
  <si>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</si>
  <si>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</si>
  <si>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</si>
  <si>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</si>
  <si>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</si>
  <si>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</si>
  <si>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</si>
  <si>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</si>
  <si>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</si>
  <si>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</si>
  <si>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</si>
  <si>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</si>
  <si>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</si>
  <si>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</si>
  <si>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</si>
  <si>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</si>
  <si>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</si>
  <si>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</si>
  <si>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</si>
  <si>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</si>
  <si>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</si>
  <si>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</si>
  <si>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</si>
  <si>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</si>
  <si>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</si>
  <si>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</si>
  <si>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</si>
  <si>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</si>
  <si>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</si>
  <si>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</si>
  <si>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</si>
  <si>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</si>
  <si>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</si>
  <si>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</si>
  <si>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</si>
  <si>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</si>
  <si>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</si>
  <si>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</si>
  <si>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</si>
  <si>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</si>
  <si>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</si>
  <si>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</si>
  <si>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</si>
  <si>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</si>
  <si>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</si>
  <si>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</si>
  <si>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</si>
  <si>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</si>
  <si>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</si>
  <si>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</si>
  <si>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</si>
  <si>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</si>
  <si>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</si>
  <si>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</si>
  <si>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</si>
  <si>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</si>
  <si>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</si>
  <si>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</si>
  <si>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</si>
  <si>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</si>
  <si>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</si>
  <si>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</si>
  <si>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</si>
  <si>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</si>
  <si>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</si>
  <si>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</si>
  <si>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</si>
  <si>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</si>
  <si>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</si>
  <si>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</si>
  <si>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</si>
  <si>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</si>
  <si>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</si>
  <si>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</si>
  <si>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</si>
  <si>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</si>
  <si>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</si>
  <si>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</si>
  <si>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</si>
  <si>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</si>
  <si>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</si>
  <si>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</si>
  <si>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</si>
  <si>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</si>
  <si>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</si>
  <si>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</si>
  <si>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</si>
  <si>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</si>
  <si>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</si>
  <si>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</si>
  <si>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</si>
  <si>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</si>
  <si>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</si>
  <si>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</si>
  <si>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</si>
  <si>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</si>
  <si>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</si>
  <si>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</si>
  <si>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</si>
  <si>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</si>
  <si>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</si>
  <si>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</si>
  <si>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</si>
  <si>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</si>
  <si>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</si>
  <si>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</si>
  <si>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</si>
  <si>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</si>
  <si>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</si>
  <si>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</si>
  <si>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</si>
  <si>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</si>
  <si>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</si>
  <si>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</si>
  <si>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</si>
  <si>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</si>
  <si>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</si>
  <si>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</si>
  <si>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</si>
  <si>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</si>
  <si>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</si>
  <si>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</si>
  <si>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</si>
  <si>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</si>
  <si>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</si>
  <si>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</si>
  <si>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</si>
  <si>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</si>
  <si>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</si>
  <si>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</si>
  <si>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</si>
  <si>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</si>
  <si>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</si>
  <si>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</si>
  <si>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</si>
  <si>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</si>
  <si>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</si>
  <si>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</si>
  <si>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</si>
  <si>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</si>
  <si>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</si>
  <si>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</si>
  <si>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</si>
  <si>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</si>
  <si>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</si>
  <si>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</si>
  <si>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</si>
  <si>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</si>
  <si>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</si>
  <si>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</si>
  <si>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</si>
  <si>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</si>
  <si>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</si>
  <si>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</si>
  <si>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</si>
  <si>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</si>
  <si>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</si>
  <si>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</si>
  <si>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</si>
  <si>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</si>
  <si>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</si>
  <si>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</si>
  <si>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</si>
  <si>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</si>
  <si>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</si>
  <si>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</si>
  <si>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</si>
  <si>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</si>
  <si>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</si>
  <si>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</si>
  <si>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</si>
  <si>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</si>
  <si>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</si>
  <si>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</si>
  <si>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</si>
  <si>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</si>
  <si>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</si>
  <si>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</si>
  <si>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</si>
  <si>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</si>
  <si>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</si>
  <si>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</si>
  <si>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</si>
  <si>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</si>
  <si>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</si>
  <si>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</si>
  <si>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</si>
  <si>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</si>
  <si>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</si>
  <si>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</si>
  <si>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</si>
  <si>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</si>
  <si>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</si>
  <si>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</si>
  <si>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</si>
  <si>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</si>
  <si>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</si>
  <si>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</si>
  <si>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</si>
  <si>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</si>
  <si>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</si>
  <si>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</si>
  <si>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</si>
  <si>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</si>
  <si>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</si>
  <si>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</si>
  <si>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</si>
  <si>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</si>
  <si>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</si>
  <si>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</si>
  <si>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</si>
  <si>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</si>
  <si>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</si>
  <si>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</si>
  <si>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</si>
  <si>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</si>
  <si>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</si>
  <si>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</si>
  <si>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</si>
  <si>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</si>
  <si>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</si>
  <si>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</si>
  <si>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</si>
  <si>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</si>
  <si>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</si>
  <si>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</si>
  <si>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</si>
  <si>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</si>
  <si>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</si>
  <si>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</si>
  <si>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</si>
  <si>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</si>
  <si>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</si>
  <si>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</si>
  <si>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</si>
  <si>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</si>
  <si>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</si>
  <si>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</si>
  <si>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</si>
  <si>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</si>
  <si>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</si>
  <si>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</si>
  <si>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</si>
  <si>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</si>
  <si>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</si>
  <si>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</si>
  <si>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</si>
  <si>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</si>
  <si>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</si>
  <si>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</si>
  <si>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</si>
  <si>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</si>
  <si>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</si>
  <si>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</si>
  <si>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</si>
  <si>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</si>
  <si>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</si>
  <si>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</si>
  <si>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</si>
  <si>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</si>
  <si>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</si>
  <si>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</si>
  <si>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</si>
  <si>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</si>
  <si>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</si>
  <si>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</si>
  <si>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</si>
  <si>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</si>
  <si>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</si>
  <si>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</si>
  <si>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</si>
  <si>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</si>
  <si>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</si>
  <si>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</si>
  <si>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</si>
  <si>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</si>
  <si>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</si>
  <si>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</si>
  <si>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</si>
  <si>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</si>
  <si>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</si>
  <si>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</si>
  <si>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</si>
  <si>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</si>
  <si>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</si>
  <si>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</si>
  <si>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</si>
  <si>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</si>
  <si>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</si>
  <si>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</si>
  <si>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</si>
  <si>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</si>
  <si>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</si>
  <si>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</si>
  <si>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</si>
  <si>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</si>
  <si>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</si>
  <si>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</si>
  <si>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</si>
  <si>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</si>
  <si>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</si>
  <si>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</si>
  <si>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</si>
  <si>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</si>
  <si>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</si>
  <si>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</si>
  <si>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</si>
  <si>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</si>
  <si>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</si>
  <si>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</si>
  <si>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</si>
  <si>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</si>
  <si>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</si>
  <si>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</si>
  <si>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</si>
  <si>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</si>
  <si>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</si>
  <si>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</si>
  <si>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</si>
  <si>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</si>
  <si>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</si>
  <si>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</si>
  <si>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</si>
  <si>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</si>
  <si>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</si>
  <si>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</si>
  <si>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</si>
  <si>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</si>
  <si>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</si>
  <si>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</si>
  <si>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</si>
  <si>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</si>
  <si>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</si>
  <si>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</si>
  <si>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</si>
  <si>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</si>
  <si>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</si>
  <si>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</si>
  <si>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</si>
  <si>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</si>
  <si>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</si>
  <si>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</si>
  <si>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</si>
  <si>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</si>
  <si>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</si>
  <si>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</si>
  <si>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</si>
  <si>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</si>
  <si>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</si>
  <si>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</si>
  <si>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</si>
  <si>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</si>
  <si>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</si>
  <si>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</si>
  <si>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</si>
  <si>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</si>
  <si>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</si>
  <si>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</si>
  <si>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</si>
  <si>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</si>
  <si>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</si>
  <si>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</si>
  <si>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</si>
  <si>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</si>
  <si>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</si>
  <si>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</si>
  <si>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</si>
  <si>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</si>
  <si>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</si>
  <si>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</si>
  <si>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</si>
  <si>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</si>
  <si>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</si>
  <si>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</si>
  <si>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</si>
  <si>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</si>
  <si>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</si>
  <si>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</si>
  <si>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</si>
  <si>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</si>
  <si>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</si>
  <si>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</si>
  <si>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</si>
  <si>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</si>
  <si>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</si>
  <si>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</si>
  <si>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</si>
  <si>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</si>
  <si>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</si>
  <si>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</si>
  <si>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</si>
  <si>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</si>
  <si>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</si>
  <si>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</si>
  <si>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</si>
  <si>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</si>
  <si>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</si>
  <si>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</si>
  <si>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</si>
  <si>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</si>
  <si>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</si>
  <si>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</si>
  <si>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</si>
  <si>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</si>
  <si>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</si>
  <si>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</si>
  <si>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</si>
  <si>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</si>
  <si>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</si>
  <si>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</si>
  <si>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</si>
  <si>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</si>
  <si>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</si>
  <si>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</si>
  <si>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</si>
  <si>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</si>
  <si>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</si>
  <si>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</si>
  <si>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</si>
  <si>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</si>
  <si>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</si>
  <si>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</si>
  <si>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</si>
  <si>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</si>
  <si>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</si>
  <si>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</si>
  <si>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</si>
  <si>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</si>
  <si>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</si>
  <si>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</si>
  <si>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</si>
  <si>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</si>
  <si>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</si>
  <si>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</si>
  <si>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</si>
  <si>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</si>
  <si>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</si>
  <si>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</si>
  <si>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</si>
  <si>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</si>
  <si>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</si>
  <si>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</si>
  <si>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</si>
  <si>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</si>
  <si>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</si>
  <si>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</si>
  <si>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</si>
  <si>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</si>
  <si>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</si>
  <si>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</si>
  <si>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</si>
  <si>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</si>
  <si>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</si>
  <si>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</si>
  <si>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</si>
  <si>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</si>
  <si>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</si>
  <si>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</si>
  <si>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</si>
  <si>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</si>
  <si>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</si>
  <si>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</si>
  <si>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</si>
  <si>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</si>
  <si>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</si>
  <si>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</si>
  <si>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</si>
  <si>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</si>
  <si>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</si>
  <si>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</si>
  <si>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</si>
  <si>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</si>
  <si>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</si>
  <si>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</si>
  <si>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</si>
  <si>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</si>
  <si>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</si>
  <si>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</si>
  <si>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</si>
  <si>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</si>
  <si>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</si>
  <si>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</si>
  <si>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</si>
  <si>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</si>
  <si>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</si>
  <si>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</si>
  <si>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</si>
  <si>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</si>
  <si>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</si>
  <si>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</si>
  <si>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</si>
  <si>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</si>
  <si>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</si>
  <si>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</si>
  <si>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</si>
  <si>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</si>
  <si>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</si>
  <si>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</si>
  <si>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</si>
  <si>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</si>
  <si>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</si>
  <si>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</si>
  <si>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</si>
  <si>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</si>
  <si>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</si>
  <si>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</si>
  <si>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</si>
  <si>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</si>
  <si>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</si>
  <si>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</si>
  <si>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</si>
  <si>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</si>
  <si>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</si>
  <si>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</si>
  <si>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</si>
  <si>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</si>
  <si>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</si>
  <si>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</si>
  <si>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</si>
  <si>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</si>
  <si>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</si>
  <si>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</si>
  <si>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</si>
  <si>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</si>
  <si>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</si>
  <si>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</si>
  <si>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</si>
  <si>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</si>
  <si>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</si>
  <si>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</si>
  <si>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</si>
  <si>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</si>
  <si>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</si>
  <si>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</si>
  <si>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</si>
  <si>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</si>
  <si>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</si>
  <si>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</si>
  <si>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</si>
  <si>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</si>
  <si>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</si>
  <si>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</si>
  <si>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</si>
  <si>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</si>
  <si>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</si>
  <si>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</si>
  <si>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</si>
  <si>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</si>
  <si>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</si>
  <si>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</si>
  <si>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</si>
  <si>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</si>
  <si>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</si>
  <si>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</si>
  <si>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</si>
  <si>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</si>
  <si>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</si>
  <si>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</si>
  <si>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</si>
  <si>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</si>
  <si>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</si>
  <si>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</si>
  <si>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</si>
  <si>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</si>
  <si>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</si>
  <si>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</si>
  <si>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</si>
  <si>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</si>
  <si>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</si>
  <si>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</si>
  <si>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</si>
  <si>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</si>
  <si>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</si>
  <si>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</si>
  <si>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</si>
  <si>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</si>
  <si>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</si>
  <si>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</si>
  <si>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</si>
  <si>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</si>
  <si>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</si>
  <si>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</si>
  <si>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</si>
  <si>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</si>
  <si>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</si>
  <si>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</si>
  <si>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</si>
  <si>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</si>
  <si>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</si>
  <si>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</si>
  <si>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</si>
  <si>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</si>
  <si>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</si>
  <si>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</si>
  <si>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</si>
  <si>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</si>
  <si>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</si>
  <si>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</si>
  <si>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</si>
  <si>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</si>
  <si>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</si>
  <si>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</si>
  <si>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</si>
  <si>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</si>
  <si>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</si>
  <si>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</si>
  <si>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</si>
  <si>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</si>
  <si>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</si>
  <si>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</si>
  <si>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</si>
  <si>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</si>
  <si>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</si>
  <si>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</si>
  <si>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</si>
  <si>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</si>
  <si>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</si>
  <si>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</si>
  <si>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</si>
  <si>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</si>
  <si>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</si>
  <si>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</si>
  <si>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</si>
  <si>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</si>
  <si>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</si>
  <si>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</si>
  <si>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</si>
  <si>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</si>
  <si>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</si>
  <si>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</si>
  <si>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</si>
  <si>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</si>
  <si>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</si>
  <si>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</si>
  <si>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</si>
  <si>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</si>
  <si>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</si>
  <si>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</si>
  <si>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</si>
  <si>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</si>
  <si>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</si>
  <si>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</si>
  <si>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</si>
  <si>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</si>
  <si>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</si>
  <si>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</si>
  <si>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</si>
  <si>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</si>
  <si>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</si>
  <si>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</si>
  <si>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</si>
  <si>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</si>
  <si>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</si>
  <si>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</si>
  <si>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</si>
  <si>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</si>
  <si>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</si>
  <si>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</si>
  <si>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</si>
  <si>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</si>
  <si>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</si>
  <si>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</si>
  <si>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</si>
  <si>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</si>
  <si>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</si>
  <si>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</si>
  <si>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</si>
  <si>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</si>
  <si>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</si>
  <si>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</si>
  <si>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</si>
  <si>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</si>
  <si>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</si>
  <si>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</si>
  <si>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</si>
  <si>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</si>
  <si>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</si>
  <si>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</si>
  <si>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</si>
  <si>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</si>
  <si>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</si>
  <si>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</si>
  <si>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</si>
  <si>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</si>
  <si>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</si>
  <si>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</si>
  <si>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</si>
  <si>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</si>
  <si>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</si>
  <si>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</si>
  <si>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</si>
  <si>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</si>
  <si>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</si>
  <si>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</si>
  <si>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</si>
  <si>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</si>
  <si>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</si>
  <si>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</si>
  <si>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</si>
  <si>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</si>
  <si>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</si>
  <si>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</si>
  <si>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</si>
  <si>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</si>
  <si>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</si>
  <si>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</si>
  <si>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</si>
  <si>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</si>
  <si>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</si>
  <si>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</si>
  <si>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</si>
  <si>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</si>
  <si>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</si>
  <si>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</si>
  <si>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</si>
  <si>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</si>
  <si>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</si>
  <si>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</si>
  <si>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</si>
  <si>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</si>
  <si>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</si>
  <si>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</si>
  <si>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</si>
  <si>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</si>
  <si>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</si>
  <si>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</si>
  <si>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</si>
  <si>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</si>
  <si>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</si>
  <si>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</si>
  <si>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</si>
  <si>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</si>
  <si>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</si>
  <si>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</si>
  <si>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</si>
  <si>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</si>
  <si>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</si>
  <si>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</si>
  <si>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</si>
  <si>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</si>
  <si>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</si>
  <si>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</si>
  <si>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</si>
  <si>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</si>
  <si>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</si>
  <si>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</si>
  <si>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</si>
  <si>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</si>
  <si>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</si>
  <si>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</si>
  <si>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</si>
  <si>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</si>
  <si>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</si>
  <si>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</si>
  <si>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</si>
  <si>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</si>
  <si>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</si>
  <si>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</si>
  <si>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</si>
  <si>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</si>
  <si>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</si>
  <si>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</si>
  <si>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</si>
  <si>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</si>
  <si>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</si>
  <si>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</si>
  <si>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</si>
  <si>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</si>
  <si>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</si>
  <si>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</si>
  <si>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</si>
  <si>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</si>
  <si>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</si>
  <si>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</si>
  <si>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</si>
  <si>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</si>
  <si>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</si>
  <si>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</si>
  <si>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</si>
  <si>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</si>
  <si>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</si>
  <si>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</si>
  <si>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</si>
  <si>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</si>
  <si>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</si>
  <si>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</si>
  <si>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</si>
  <si>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</si>
  <si>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</si>
  <si>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</si>
  <si>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</si>
  <si>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</si>
  <si>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</si>
  <si>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</si>
  <si>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</si>
  <si>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</si>
  <si>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</si>
  <si>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</si>
  <si>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</si>
  <si>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</si>
  <si>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</si>
  <si>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</si>
  <si>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</si>
  <si>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</si>
  <si>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</si>
  <si>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</si>
  <si>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</si>
  <si>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</si>
  <si>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</si>
  <si>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</si>
  <si>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</si>
  <si>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</si>
  <si>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</si>
  <si>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</si>
  <si>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</si>
  <si>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</si>
  <si>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</si>
  <si>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</si>
  <si>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</si>
  <si>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</si>
  <si>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</si>
  <si>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</si>
  <si>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</si>
  <si>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</si>
  <si>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</si>
  <si>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</si>
  <si>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</si>
  <si>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</si>
  <si>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</si>
  <si>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</si>
  <si>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</si>
  <si>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</si>
  <si>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</si>
  <si>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</si>
  <si>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</si>
  <si>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</si>
  <si>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</si>
  <si>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</si>
  <si>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</si>
  <si>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</si>
  <si>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</si>
  <si>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</si>
  <si>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</si>
  <si>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</si>
  <si>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</si>
  <si>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</si>
  <si>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</si>
  <si>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</si>
  <si>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</si>
  <si>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</si>
  <si>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</si>
  <si>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</si>
  <si>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</si>
  <si>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</si>
  <si>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</si>
  <si>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</si>
  <si>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</si>
  <si>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</si>
  <si>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</si>
  <si>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</si>
  <si>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</si>
  <si>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</si>
  <si>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</si>
  <si>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</si>
  <si>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</si>
  <si>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</si>
  <si>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</si>
  <si>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</si>
  <si>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</si>
  <si>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</si>
  <si>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</si>
  <si>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</si>
  <si>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</si>
  <si>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</si>
  <si>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</si>
  <si>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</si>
  <si>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</si>
  <si>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</si>
  <si>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</si>
  <si>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</si>
  <si>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</si>
  <si>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</si>
  <si>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</si>
  <si>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</si>
  <si>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</si>
  <si>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</si>
  <si>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</si>
  <si>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</si>
  <si>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</si>
  <si>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</si>
  <si>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</si>
  <si>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</si>
  <si>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</si>
  <si>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</si>
  <si>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</si>
  <si>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</si>
  <si>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</si>
  <si>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</si>
  <si>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</si>
  <si>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</si>
  <si>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</si>
  <si>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</si>
  <si>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</si>
  <si>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</si>
  <si>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</si>
  <si>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</si>
  <si>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</si>
  <si>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</si>
  <si>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</si>
  <si>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</si>
  <si>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</si>
  <si>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</si>
  <si>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</si>
  <si>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</si>
  <si>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</si>
  <si>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</si>
  <si>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</si>
  <si>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</si>
  <si>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</si>
  <si>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</si>
  <si>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</si>
  <si>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</si>
  <si>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</si>
  <si>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</si>
  <si>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</si>
  <si>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</si>
  <si>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</si>
  <si>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</si>
  <si>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</si>
  <si>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</si>
  <si>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</si>
  <si>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</si>
  <si>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</si>
  <si>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</si>
  <si>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</si>
  <si>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</si>
  <si>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</si>
  <si>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</si>
  <si>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</si>
  <si>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</si>
  <si>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</si>
  <si>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</si>
  <si>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</si>
  <si>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</si>
  <si>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</si>
  <si>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</si>
  <si>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</si>
  <si>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</si>
  <si>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</si>
  <si>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</si>
  <si>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</si>
  <si>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</si>
  <si>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</si>
  <si>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</si>
  <si>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</si>
  <si>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</si>
  <si>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</si>
  <si>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</si>
  <si>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</si>
  <si>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</si>
  <si>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</si>
  <si>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</si>
  <si>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</si>
  <si>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</si>
  <si>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</si>
  <si>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</si>
  <si>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</si>
  <si>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</si>
  <si>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</si>
  <si>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</si>
  <si>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</si>
  <si>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</si>
  <si>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</si>
  <si>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</si>
  <si>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</si>
  <si>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</si>
  <si>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</si>
  <si>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</si>
  <si>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</si>
  <si>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</si>
  <si>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</si>
  <si>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</si>
  <si>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</si>
  <si>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</si>
  <si>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</si>
  <si>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</si>
  <si>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</si>
  <si>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</si>
  <si>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</si>
  <si>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</si>
  <si>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</si>
  <si>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</si>
  <si>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</si>
  <si>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</si>
  <si>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</si>
  <si>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</si>
  <si>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</si>
  <si>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</si>
  <si>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</si>
  <si>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</si>
  <si>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</si>
  <si>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</si>
  <si>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</si>
  <si>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</si>
  <si>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</si>
  <si>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</si>
  <si>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</si>
  <si>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</si>
  <si>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</si>
  <si>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</si>
  <si>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</si>
  <si>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</si>
  <si>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</si>
  <si>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</si>
  <si>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</si>
  <si>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</si>
  <si>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</si>
  <si>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</si>
  <si>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</si>
  <si>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</si>
  <si>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</si>
  <si>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</si>
  <si>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</si>
  <si>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</si>
  <si>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</si>
  <si>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</si>
  <si>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</si>
  <si>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</si>
  <si>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</si>
  <si>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</si>
  <si>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</si>
  <si>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</si>
  <si>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</si>
  <si>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</si>
  <si>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</si>
  <si>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</si>
  <si>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</si>
  <si>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</si>
  <si>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</si>
  <si>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</si>
  <si>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</si>
  <si>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</si>
  <si>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</si>
  <si>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</si>
  <si>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</si>
  <si>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</si>
  <si>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</si>
  <si>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</si>
  <si>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</si>
  <si>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</si>
  <si>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</si>
  <si>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</si>
  <si>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</si>
  <si>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</si>
  <si>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</si>
  <si>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</si>
  <si>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</si>
  <si>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</si>
  <si>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</si>
  <si>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</si>
  <si>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</si>
  <si>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</si>
  <si>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</si>
  <si>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</si>
  <si>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</si>
  <si>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</si>
  <si>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</si>
  <si>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</si>
  <si>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</si>
  <si>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</si>
  <si>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</si>
  <si>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</si>
  <si>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</si>
  <si>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</si>
  <si>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</si>
  <si>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</si>
  <si>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</si>
  <si>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</si>
  <si>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</si>
  <si>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</si>
  <si>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</si>
  <si>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</si>
  <si>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</si>
  <si>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</si>
  <si>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</si>
  <si>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</si>
  <si>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</si>
  <si>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</si>
  <si>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</si>
  <si>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</si>
  <si>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</si>
  <si>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</si>
  <si>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</si>
  <si>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</si>
  <si>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</si>
  <si>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</si>
  <si>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</si>
  <si>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</si>
  <si>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</si>
  <si>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</si>
  <si>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</si>
  <si>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</si>
  <si>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</si>
  <si>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</si>
  <si>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</si>
  <si>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</si>
  <si>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</si>
  <si>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</si>
  <si>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</si>
  <si>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</si>
  <si>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</si>
  <si>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</si>
  <si>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</si>
  <si>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</si>
  <si>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</si>
  <si>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</si>
  <si>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</si>
  <si>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</si>
  <si>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</si>
  <si>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</si>
  <si>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</si>
  <si>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</si>
  <si>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</si>
  <si>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</si>
  <si>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</si>
  <si>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</si>
  <si>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</si>
  <si>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</si>
  <si>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</si>
  <si>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</si>
  <si>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</si>
  <si>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</si>
  <si>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</si>
  <si>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</si>
  <si>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</si>
  <si>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</si>
  <si>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</si>
  <si>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</si>
  <si>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</si>
  <si>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</si>
  <si>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</si>
  <si>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</si>
  <si>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</si>
  <si>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</si>
  <si>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</si>
  <si>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</si>
  <si>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</si>
  <si>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</si>
  <si>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</si>
  <si>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</si>
  <si>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</si>
  <si>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</si>
  <si>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</si>
  <si>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</si>
  <si>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</si>
  <si>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</si>
  <si>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</si>
  <si>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</si>
  <si>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</si>
  <si>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</si>
  <si>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</si>
  <si>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</si>
  <si>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</si>
  <si>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</si>
  <si>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</si>
  <si>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</si>
  <si>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</si>
  <si>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</si>
  <si>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</si>
  <si>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</si>
  <si>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</si>
  <si>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</si>
  <si>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</si>
  <si>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</si>
  <si>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</si>
  <si>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</si>
  <si>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</si>
  <si>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</si>
  <si>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</si>
  <si>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</si>
  <si>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</si>
  <si>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</si>
  <si>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</si>
  <si>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</si>
  <si>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</si>
  <si>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</si>
  <si>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</si>
  <si>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</si>
  <si>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</si>
  <si>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</si>
  <si>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</si>
  <si>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</si>
  <si>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</si>
  <si>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</si>
  <si>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</si>
  <si>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</si>
  <si>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</si>
  <si>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</si>
  <si>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</si>
  <si>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</si>
  <si>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</si>
  <si>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</si>
  <si>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</si>
  <si>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</si>
  <si>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</si>
  <si>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</si>
  <si>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</si>
  <si>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</si>
  <si>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</si>
  <si>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</si>
  <si>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</si>
  <si>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</si>
  <si>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</si>
  <si>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</si>
  <si>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</si>
  <si>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</si>
  <si>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</si>
  <si>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</si>
  <si>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</si>
  <si>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</si>
  <si>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</si>
  <si>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</si>
  <si>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</si>
  <si>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</si>
  <si>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</si>
  <si>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</si>
  <si>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</si>
  <si>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</si>
  <si>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</si>
  <si>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</si>
  <si>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</si>
  <si>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</si>
  <si>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</si>
  <si>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</si>
  <si>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</si>
  <si>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</si>
  <si>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</si>
  <si>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</si>
  <si>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</si>
  <si>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</si>
  <si>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</si>
  <si>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</si>
  <si>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</si>
  <si>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</si>
  <si>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</si>
  <si>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</si>
  <si>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</si>
  <si>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</si>
  <si>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</si>
  <si>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</si>
  <si>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</si>
  <si>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</si>
  <si>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</si>
  <si>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</si>
  <si>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</si>
  <si>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</si>
  <si>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</si>
  <si>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</si>
  <si>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</si>
  <si>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</si>
  <si>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</si>
  <si>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</si>
  <si>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</si>
  <si>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</si>
  <si>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</si>
  <si>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</si>
  <si>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</si>
  <si>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</si>
  <si>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</si>
  <si>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</si>
  <si>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</si>
  <si>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</si>
  <si>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</si>
  <si>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</si>
  <si>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</si>
  <si>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</si>
  <si>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</si>
  <si>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</si>
  <si>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</si>
  <si>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</si>
  <si>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</si>
  <si>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</si>
  <si>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</si>
  <si>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</si>
  <si>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</si>
  <si>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</si>
  <si>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</si>
  <si>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</si>
  <si>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</si>
  <si>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</si>
  <si>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</si>
  <si>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</si>
  <si>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</si>
  <si>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</si>
  <si>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</si>
  <si>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</si>
  <si>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</si>
  <si>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</si>
  <si>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</si>
  <si>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</si>
  <si>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</si>
  <si>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</si>
  <si>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</si>
  <si>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</si>
  <si>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</si>
  <si>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</si>
  <si>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</si>
  <si>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</si>
  <si>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</si>
  <si>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</si>
  <si>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</si>
  <si>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</si>
  <si>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</si>
  <si>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</si>
  <si>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</si>
  <si>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</si>
  <si>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</si>
  <si>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</si>
  <si>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</si>
  <si>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</si>
  <si>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</si>
  <si>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</si>
  <si>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</si>
  <si>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</si>
  <si>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</si>
  <si>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</si>
  <si>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</si>
  <si>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</si>
  <si>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</si>
  <si>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</si>
  <si>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</si>
  <si>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</si>
  <si>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</si>
  <si>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</si>
  <si>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</si>
  <si>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</si>
  <si>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</si>
  <si>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</si>
  <si>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</si>
  <si>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</si>
  <si>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</si>
  <si>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</si>
  <si>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</si>
  <si>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</si>
  <si>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</si>
  <si>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</si>
  <si>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</si>
  <si>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</si>
  <si>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</si>
  <si>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</si>
  <si>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</si>
  <si>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</si>
  <si>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</si>
  <si>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</si>
  <si>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</si>
  <si>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</si>
  <si>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</si>
  <si>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</si>
  <si>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</si>
  <si>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</si>
  <si>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</si>
  <si>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</si>
  <si>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</si>
  <si>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</si>
  <si>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</si>
  <si>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</si>
  <si>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</si>
  <si>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</si>
  <si>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</si>
  <si>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</si>
  <si>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</si>
  <si>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</si>
  <si>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</si>
  <si>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</si>
  <si>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</si>
  <si>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</si>
  <si>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</si>
  <si>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</si>
  <si>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</si>
  <si>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</si>
  <si>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</si>
  <si>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</si>
  <si>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</si>
  <si>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</si>
  <si>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</si>
  <si>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</si>
  <si>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</si>
  <si>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</si>
  <si>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</si>
  <si>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</si>
  <si>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</si>
  <si>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</si>
  <si>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</si>
  <si>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</si>
  <si>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</si>
  <si>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</si>
  <si>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</si>
  <si>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</si>
  <si>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</si>
  <si>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</si>
  <si>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</si>
  <si>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</si>
  <si>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</si>
  <si>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</si>
  <si>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</si>
  <si>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</si>
  <si>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</si>
  <si>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</si>
  <si>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</si>
  <si>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</si>
  <si>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</si>
  <si>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</si>
  <si>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</si>
  <si>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</si>
  <si>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</si>
  <si>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</si>
  <si>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</si>
  <si>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</si>
  <si>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</si>
  <si>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</si>
  <si>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</si>
  <si>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</si>
  <si>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</si>
  <si>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</si>
  <si>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</si>
  <si>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</si>
  <si>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</si>
  <si>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</si>
  <si>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</si>
  <si>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</si>
  <si>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</si>
  <si>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</si>
  <si>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</si>
  <si>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</si>
  <si>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</si>
  <si>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</si>
  <si>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</si>
  <si>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</si>
  <si>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</si>
  <si>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</si>
  <si>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</si>
  <si>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</si>
  <si>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</si>
  <si>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</si>
  <si>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</si>
  <si>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</si>
  <si>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</si>
  <si>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</si>
  <si>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</si>
  <si>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</si>
  <si>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</si>
  <si>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</si>
  <si>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</si>
  <si>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</si>
  <si>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</si>
  <si>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</si>
  <si>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</si>
  <si>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</si>
  <si>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</si>
  <si>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</si>
  <si>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</si>
  <si>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</si>
  <si>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</si>
  <si>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</si>
  <si>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</si>
  <si>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</si>
  <si>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</si>
  <si>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</si>
  <si>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</si>
  <si>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</si>
  <si>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</si>
  <si>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</si>
  <si>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</si>
  <si>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</si>
  <si>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</si>
  <si>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</si>
  <si>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</si>
  <si>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</si>
  <si>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</si>
  <si>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</si>
  <si>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</si>
  <si>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</si>
  <si>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</si>
  <si>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</si>
  <si>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</si>
  <si>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</si>
  <si>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</si>
  <si>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</si>
  <si>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</si>
  <si>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</si>
  <si>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</si>
  <si>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</si>
  <si>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</si>
  <si>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</si>
  <si>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</si>
  <si>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</si>
  <si>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</si>
  <si>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</si>
  <si>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</si>
  <si>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</si>
  <si>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</si>
  <si>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</si>
  <si>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</si>
  <si>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</si>
  <si>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</si>
  <si>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</si>
  <si>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</si>
  <si>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</si>
  <si>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</si>
  <si>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</si>
  <si>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</si>
  <si>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</si>
  <si>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</si>
  <si>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</si>
  <si>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</si>
  <si>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</si>
  <si>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</si>
  <si>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</si>
  <si>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</si>
  <si>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</si>
  <si>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</si>
  <si>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</si>
  <si>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</si>
  <si>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</si>
  <si>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</si>
  <si>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</si>
  <si>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</si>
  <si>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</si>
  <si>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</si>
  <si>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</si>
  <si>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</si>
  <si>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</si>
  <si>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</si>
  <si>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</si>
  <si>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</si>
  <si>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</si>
  <si>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</si>
  <si>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</si>
  <si>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</si>
  <si>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</si>
  <si>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</si>
  <si>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</si>
  <si>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</si>
  <si>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</si>
  <si>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</si>
  <si>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</si>
  <si>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</si>
  <si>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</si>
  <si>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</si>
  <si>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</si>
  <si>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</si>
  <si>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</si>
  <si>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</si>
  <si>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</si>
  <si>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</si>
  <si>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</si>
  <si>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</si>
  <si>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</si>
  <si>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</si>
  <si>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</si>
  <si>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</si>
  <si>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</si>
  <si>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</si>
  <si>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</si>
  <si>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</si>
  <si>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</si>
  <si>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</si>
  <si>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</si>
  <si>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</si>
  <si>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</si>
  <si>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</si>
  <si>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</si>
  <si>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</si>
  <si>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</si>
  <si>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</si>
  <si>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</si>
  <si>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</si>
  <si>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</si>
  <si>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</si>
  <si>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</si>
  <si>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</si>
  <si>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</si>
  <si>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</si>
  <si>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</si>
  <si>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</si>
  <si>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</si>
  <si>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</si>
  <si>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</si>
  <si>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</si>
  <si>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</si>
  <si>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</si>
  <si>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</si>
  <si>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</si>
  <si>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</si>
  <si>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</si>
  <si>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</si>
  <si>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</si>
  <si>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</si>
  <si>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</si>
  <si>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</si>
  <si>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</si>
  <si>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</si>
  <si>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</si>
  <si>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</si>
  <si>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</si>
  <si>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</si>
  <si>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</si>
  <si>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</si>
  <si>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</si>
  <si>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</si>
  <si>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</si>
  <si>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</si>
  <si>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</si>
  <si>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</si>
  <si>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</si>
  <si>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</si>
  <si>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</si>
  <si>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</si>
  <si>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</si>
  <si>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</si>
  <si>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</si>
  <si>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</si>
  <si>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</si>
  <si>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</si>
  <si>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</si>
  <si>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</si>
  <si>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</si>
  <si>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</si>
  <si>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</si>
  <si>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</si>
  <si>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</si>
  <si>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</si>
  <si>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</si>
  <si>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</si>
  <si>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</si>
  <si>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</si>
  <si>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</si>
  <si>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</si>
  <si>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</si>
  <si>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</si>
  <si>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</si>
  <si>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</si>
  <si>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</si>
  <si>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</si>
  <si>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</si>
  <si>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</si>
  <si>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</si>
  <si>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</si>
  <si>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</si>
  <si>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</si>
  <si>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</si>
  <si>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</si>
  <si>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</si>
  <si>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</si>
  <si>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</si>
  <si>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</si>
  <si>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</si>
  <si>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</si>
  <si>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</si>
  <si>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</si>
  <si>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</si>
  <si>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</si>
  <si>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</si>
  <si>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</si>
  <si>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</si>
  <si>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</si>
  <si>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</si>
  <si>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</si>
  <si>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</si>
  <si>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</si>
  <si>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</si>
  <si>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</si>
  <si>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</si>
  <si>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</si>
  <si>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</si>
  <si>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</si>
  <si>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</si>
  <si>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</si>
  <si>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</si>
  <si>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</si>
  <si>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</si>
  <si>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</si>
  <si>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</si>
  <si>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</si>
  <si>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</si>
  <si>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</si>
  <si>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</si>
  <si>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</si>
  <si>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</si>
  <si>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</si>
  <si>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</si>
  <si>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</si>
  <si>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</si>
  <si>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</si>
  <si>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</si>
  <si>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</si>
  <si>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</si>
  <si>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</si>
  <si>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</si>
  <si>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</si>
  <si>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</si>
  <si>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</si>
  <si>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</si>
  <si>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</si>
  <si>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</si>
  <si>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</si>
  <si>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</si>
  <si>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</si>
  <si>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</si>
  <si>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</si>
  <si>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</si>
  <si>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</si>
  <si>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</si>
  <si>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</si>
  <si>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</si>
  <si>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</si>
  <si>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</si>
  <si>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</si>
  <si>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</si>
  <si>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</si>
  <si>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</si>
  <si>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</si>
  <si>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</si>
  <si>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</si>
  <si>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</si>
  <si>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</si>
  <si>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</si>
  <si>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</si>
  <si>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</si>
  <si>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</si>
  <si>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</si>
  <si>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</si>
  <si>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</si>
  <si>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</si>
  <si>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</si>
  <si>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</si>
  <si>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</si>
  <si>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</si>
  <si>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</si>
  <si>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</si>
  <si>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</si>
  <si>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</si>
  <si>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</si>
  <si>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</si>
  <si>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</si>
  <si>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</si>
  <si>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</si>
  <si>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</si>
  <si>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</si>
  <si>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</si>
  <si>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</si>
  <si>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</si>
  <si>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</si>
  <si>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</si>
  <si>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</si>
  <si>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</si>
  <si>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</si>
  <si>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</si>
  <si>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</si>
  <si>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</si>
  <si>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</si>
  <si>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</si>
  <si>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</si>
  <si>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</si>
  <si>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</si>
  <si>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</si>
  <si>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</si>
  <si>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</si>
  <si>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</si>
  <si>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</si>
  <si>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</si>
  <si>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</si>
  <si>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</si>
  <si>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</si>
  <si>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</si>
  <si>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</si>
  <si>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</si>
  <si>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</si>
  <si>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</si>
  <si>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</si>
  <si>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</si>
  <si>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</si>
  <si>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</si>
  <si>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</si>
  <si>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</si>
  <si>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</si>
  <si>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</si>
  <si>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</si>
  <si>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</si>
  <si>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</si>
  <si>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</si>
  <si>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</si>
  <si>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</si>
  <si>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</si>
  <si>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</si>
  <si>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</si>
  <si>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</si>
  <si>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</si>
  <si>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</si>
  <si>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</si>
  <si>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</si>
  <si>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</si>
  <si>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</si>
  <si>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</si>
  <si>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</si>
  <si>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</si>
  <si>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</si>
  <si>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</si>
  <si>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</si>
  <si>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</si>
  <si>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</si>
  <si>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</si>
  <si>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</si>
  <si>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</si>
  <si>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</si>
  <si>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</si>
  <si>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</si>
  <si>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</si>
  <si>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</si>
  <si>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</si>
  <si>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</si>
  <si>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</si>
  <si>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</si>
  <si>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</si>
  <si>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</si>
  <si>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</si>
  <si>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</si>
  <si>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</si>
  <si>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</si>
  <si>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</si>
  <si>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</si>
  <si>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</si>
  <si>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</si>
  <si>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</si>
  <si>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</si>
  <si>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</si>
  <si>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</si>
  <si>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</si>
  <si>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</si>
  <si>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</si>
  <si>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</si>
  <si>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</si>
  <si>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</si>
  <si>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</si>
  <si>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</si>
  <si>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</si>
  <si>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</si>
  <si>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</si>
  <si>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</si>
  <si>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</si>
  <si>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</si>
  <si>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</si>
  <si>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</si>
  <si>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</si>
  <si>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</si>
  <si>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</si>
  <si>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</si>
  <si>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</si>
  <si>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</si>
  <si>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</si>
  <si>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</si>
  <si>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</si>
  <si>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</si>
  <si>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</si>
  <si>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</si>
  <si>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</si>
  <si>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</si>
  <si>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</si>
  <si>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</si>
  <si>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</si>
  <si>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</si>
  <si>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</si>
  <si>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</si>
  <si>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</si>
  <si>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</si>
  <si>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</si>
  <si>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</si>
  <si>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</si>
  <si>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</si>
  <si>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</si>
  <si>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</si>
  <si>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</si>
  <si>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</si>
  <si>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</si>
  <si>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</si>
  <si>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</si>
  <si>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</si>
  <si>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</si>
  <si>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</si>
  <si>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</si>
  <si>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</si>
  <si>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</si>
  <si>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</si>
  <si>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</si>
  <si>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</si>
  <si>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</si>
  <si>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</si>
  <si>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</si>
  <si>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</si>
  <si>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</si>
  <si>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</si>
  <si>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</si>
  <si>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</si>
  <si>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</si>
  <si>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</si>
  <si>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</si>
  <si>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</si>
  <si>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</si>
  <si>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</si>
  <si>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</si>
  <si>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</si>
  <si>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</si>
  <si>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</si>
  <si>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</si>
  <si>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</si>
  <si>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</si>
  <si>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</si>
  <si>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</si>
  <si>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</si>
  <si>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</si>
  <si>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</si>
  <si>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</si>
  <si>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</si>
  <si>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</si>
  <si>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</si>
  <si>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</si>
  <si>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</si>
  <si>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</si>
  <si>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</si>
  <si>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</si>
  <si>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</si>
  <si>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</si>
  <si>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</si>
  <si>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</si>
  <si>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</si>
  <si>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</si>
  <si>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</si>
  <si>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</si>
  <si>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</si>
  <si>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</si>
  <si>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</si>
  <si>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</si>
  <si>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</si>
  <si>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</si>
  <si>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</si>
  <si>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</si>
  <si>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</si>
  <si>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</si>
  <si>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</si>
  <si>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</si>
  <si>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</si>
  <si>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</si>
  <si>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</si>
  <si>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</si>
  <si>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</si>
  <si>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</si>
  <si>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</si>
  <si>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</si>
  <si>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</si>
  <si>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</si>
  <si>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</si>
  <si>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</si>
  <si>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</si>
  <si>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</si>
  <si>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</si>
  <si>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</si>
  <si>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</si>
  <si>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</si>
  <si>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</si>
  <si>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</si>
  <si>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</si>
  <si>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</si>
  <si>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</si>
  <si>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</si>
  <si>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</si>
  <si>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</si>
  <si>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</si>
  <si>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</si>
  <si>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</si>
  <si>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</si>
  <si>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</si>
  <si>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</si>
  <si>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</si>
  <si>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</si>
  <si>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</si>
  <si>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</si>
  <si>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</si>
  <si>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</si>
  <si>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</si>
  <si>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</si>
  <si>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</si>
  <si>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</si>
  <si>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</si>
  <si>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</si>
  <si>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</si>
  <si>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</si>
  <si>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</si>
  <si>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</si>
  <si>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</si>
  <si>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</si>
  <si>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</si>
  <si>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</si>
  <si>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</si>
  <si>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</si>
  <si>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</si>
  <si>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</si>
  <si>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</si>
  <si>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</si>
  <si>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</si>
  <si>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</si>
  <si>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</si>
  <si>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</si>
  <si>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</si>
  <si>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</si>
  <si>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</si>
  <si>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</si>
  <si>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</si>
  <si>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</si>
  <si>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</si>
  <si>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</si>
  <si>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</si>
  <si>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</si>
  <si>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</si>
  <si>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</si>
  <si>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</si>
  <si>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</si>
  <si>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</si>
  <si>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</si>
  <si>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</si>
  <si>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</si>
  <si>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</si>
  <si>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</si>
  <si>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</si>
  <si>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</si>
  <si>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</si>
  <si>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</si>
  <si>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</si>
  <si>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</si>
  <si>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</si>
  <si>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</si>
  <si>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</si>
  <si>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</si>
  <si>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</si>
  <si>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</si>
  <si>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</si>
  <si>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</si>
  <si>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</si>
  <si>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</si>
  <si>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</si>
  <si>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</si>
  <si>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</si>
  <si>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</si>
  <si>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</si>
  <si>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</si>
  <si>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</si>
  <si>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</si>
  <si>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</si>
  <si>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</si>
  <si>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</si>
  <si>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</si>
  <si>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</si>
  <si>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</si>
  <si>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</si>
  <si>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</si>
  <si>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</si>
  <si>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</si>
  <si>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</si>
  <si>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</si>
  <si>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</si>
  <si>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</si>
  <si>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</si>
  <si>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</si>
  <si>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</si>
  <si>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</si>
  <si>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</si>
  <si>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</si>
  <si>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</si>
  <si>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</si>
  <si>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</si>
  <si>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</si>
  <si>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</si>
  <si>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</si>
  <si>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</si>
  <si>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</si>
  <si>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</si>
  <si>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</si>
  <si>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</si>
  <si>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</si>
  <si>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</si>
  <si>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</si>
  <si>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</si>
  <si>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</si>
  <si>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</si>
  <si>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</si>
  <si>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</si>
  <si>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</si>
  <si>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</si>
  <si>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</si>
  <si>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</si>
  <si>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</si>
  <si>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</si>
  <si>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</si>
  <si>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</si>
  <si>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</si>
  <si>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</si>
  <si>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</si>
  <si>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</si>
  <si>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</si>
  <si>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</si>
  <si>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</si>
  <si>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</si>
  <si>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</si>
  <si>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</si>
  <si>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</si>
  <si>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</si>
  <si>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</si>
  <si>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</si>
  <si>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</si>
  <si>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</si>
  <si>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</si>
  <si>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</si>
  <si>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</si>
  <si>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</si>
  <si>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</si>
  <si>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</si>
  <si>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</si>
  <si>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</si>
  <si>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</si>
  <si>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</si>
  <si>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</si>
  <si>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</si>
  <si>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</si>
  <si>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</si>
  <si>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</si>
  <si>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</si>
  <si>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</si>
  <si>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</si>
  <si>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</si>
  <si>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</si>
  <si>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</si>
  <si>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</si>
  <si>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</si>
  <si>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</si>
  <si>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</si>
  <si>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</si>
  <si>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</si>
  <si>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</si>
  <si>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</si>
  <si>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</si>
  <si>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</si>
  <si>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</si>
  <si>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</si>
  <si>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</si>
  <si>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</si>
  <si>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</si>
  <si>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</si>
  <si>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</si>
  <si>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</si>
  <si>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</si>
  <si>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</si>
  <si>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</si>
  <si>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</si>
  <si>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</si>
  <si>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</si>
  <si>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</si>
  <si>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</si>
  <si>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</si>
  <si>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</si>
  <si>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</si>
  <si>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</si>
  <si>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</si>
  <si>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</si>
  <si>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</si>
  <si>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</si>
  <si>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</si>
  <si>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</si>
  <si>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</si>
  <si>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</si>
  <si>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</si>
  <si>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</si>
  <si>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</si>
  <si>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</si>
  <si>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</si>
  <si>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</si>
  <si>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</si>
  <si>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</si>
  <si>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</si>
  <si>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</si>
  <si>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</si>
  <si>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</si>
  <si>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</si>
  <si>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</si>
  <si>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</si>
  <si>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</si>
  <si>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</si>
  <si>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</si>
  <si>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</si>
  <si>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</si>
  <si>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</si>
  <si>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</si>
  <si>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</si>
  <si>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</si>
  <si>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</si>
  <si>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</si>
  <si>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</si>
  <si>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</si>
  <si>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</si>
  <si>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</si>
  <si>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</si>
  <si>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</si>
  <si>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</si>
  <si>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</si>
  <si>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</si>
  <si>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</si>
  <si>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</si>
  <si>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</si>
  <si>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</si>
  <si>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</si>
  <si>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</si>
  <si>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</si>
  <si>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</si>
  <si>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</si>
  <si>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</si>
  <si>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</si>
  <si>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</si>
  <si>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</si>
  <si>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</si>
  <si>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</si>
  <si>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</si>
  <si>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</si>
  <si>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</si>
  <si>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</si>
  <si>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</si>
  <si>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</si>
  <si>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</si>
  <si>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</si>
  <si>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</si>
  <si>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</si>
  <si>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</si>
  <si>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</si>
  <si>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</si>
  <si>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</si>
  <si>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</si>
  <si>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</si>
  <si>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</si>
  <si>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</si>
  <si>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</si>
  <si>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</si>
  <si>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</si>
  <si>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</si>
  <si>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</si>
  <si>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</si>
  <si>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</si>
  <si>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</si>
  <si>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</si>
  <si>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</si>
  <si>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</si>
  <si>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</si>
  <si>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</si>
  <si>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</si>
  <si>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</si>
  <si>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</si>
  <si>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</si>
  <si>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</si>
  <si>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</si>
  <si>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</si>
  <si>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</si>
  <si>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</si>
  <si>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</si>
  <si>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</si>
  <si>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</si>
  <si>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</si>
  <si>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</si>
  <si>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</si>
  <si>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</si>
  <si>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</si>
  <si>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</si>
  <si>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</si>
  <si>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</si>
  <si>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</si>
  <si>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</si>
  <si>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</si>
  <si>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</si>
  <si>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</si>
  <si>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</si>
  <si>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</si>
  <si>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</si>
  <si>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</si>
  <si>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</si>
  <si>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</si>
  <si>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</si>
  <si>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</si>
  <si>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</si>
  <si>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</si>
  <si>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</si>
  <si>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</si>
  <si>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</si>
  <si>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</si>
  <si>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</si>
  <si>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</si>
  <si>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</si>
  <si>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</si>
  <si>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</si>
  <si>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</si>
  <si>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</si>
  <si>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</si>
  <si>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</si>
  <si>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</si>
  <si>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</si>
  <si>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</si>
  <si>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</si>
  <si>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</si>
  <si>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</si>
  <si>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</si>
  <si>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</si>
  <si>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</si>
  <si>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</si>
  <si>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</si>
  <si>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</si>
  <si>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</si>
  <si>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</si>
  <si>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</si>
  <si>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</si>
  <si>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</si>
  <si>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</si>
  <si>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</si>
  <si>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</si>
  <si>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</si>
  <si>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</si>
  <si>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</si>
  <si>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</si>
  <si>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</si>
  <si>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</si>
  <si>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</si>
  <si>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</si>
  <si>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</si>
  <si>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</si>
  <si>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</si>
  <si>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</si>
  <si>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</si>
  <si>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</si>
  <si>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</si>
  <si>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</si>
  <si>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</si>
  <si>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</si>
  <si>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</si>
  <si>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</si>
  <si>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</si>
  <si>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</si>
  <si>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</si>
  <si>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</si>
  <si>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</si>
  <si>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</si>
  <si>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</si>
  <si>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</si>
  <si>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</si>
  <si>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</si>
  <si>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</si>
  <si>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</si>
  <si>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</si>
  <si>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</si>
  <si>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</si>
  <si>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</si>
  <si>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</si>
  <si>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</si>
  <si>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</si>
  <si>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</si>
  <si>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</si>
  <si>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</si>
  <si>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</si>
  <si>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</si>
  <si>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</si>
  <si>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</si>
  <si>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</si>
  <si>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</si>
  <si>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</si>
  <si>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</si>
  <si>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</si>
  <si>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</si>
  <si>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</si>
  <si>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</si>
  <si>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</si>
  <si>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</si>
  <si>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</si>
  <si>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</si>
  <si>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</si>
  <si>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</si>
  <si>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</si>
  <si>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</si>
  <si>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</si>
  <si>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</si>
  <si>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</si>
  <si>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</si>
  <si>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</si>
  <si>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</si>
  <si>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</si>
  <si>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</si>
  <si>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</si>
  <si>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</si>
  <si>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</si>
  <si>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</si>
  <si>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</si>
  <si>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</si>
  <si>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</si>
  <si>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</si>
  <si>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</si>
  <si>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</si>
  <si>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</si>
  <si>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</si>
  <si>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</si>
  <si>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</si>
  <si>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</si>
  <si>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</si>
  <si>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</si>
  <si>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</si>
  <si>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</si>
  <si>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</si>
  <si>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</si>
  <si>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</si>
  <si>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</si>
  <si>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</si>
  <si>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</si>
  <si>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</si>
  <si>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</si>
  <si>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</si>
  <si>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</si>
  <si>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</si>
  <si>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</si>
  <si>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</si>
  <si>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</si>
  <si>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</si>
  <si>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</si>
  <si>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</si>
  <si>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</si>
  <si>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</si>
  <si>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</si>
  <si>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</si>
  <si>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</si>
  <si>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</si>
  <si>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</si>
  <si>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</si>
  <si>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</si>
  <si>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</si>
  <si>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</si>
  <si>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</si>
  <si>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</si>
  <si>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</si>
  <si>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</si>
  <si>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</si>
  <si>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</si>
  <si>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</si>
  <si>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</si>
  <si>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</si>
  <si>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</si>
  <si>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</si>
  <si>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</si>
  <si>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</si>
  <si>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</si>
  <si>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</si>
  <si>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</si>
  <si>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</si>
  <si>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</si>
  <si>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</si>
  <si>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</si>
  <si>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</si>
  <si>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</si>
  <si>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</si>
  <si>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</si>
  <si>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</si>
  <si>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</si>
  <si>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</si>
  <si>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</si>
  <si>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</si>
  <si>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</si>
  <si>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</si>
  <si>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</si>
  <si>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</si>
  <si>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</si>
  <si>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</si>
  <si>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</si>
  <si>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</si>
  <si>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</si>
  <si>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</si>
  <si>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</si>
  <si>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</si>
  <si>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</si>
  <si>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</si>
  <si>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</si>
  <si>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</si>
  <si>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</si>
  <si>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</si>
  <si>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</si>
  <si>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</si>
  <si>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</si>
  <si>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</si>
  <si>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</si>
  <si>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</si>
  <si>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</si>
  <si>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</si>
  <si>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</si>
  <si>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</si>
  <si>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</si>
  <si>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</si>
  <si>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</si>
  <si>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</si>
  <si>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</si>
  <si>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</si>
  <si>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</si>
  <si>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</si>
  <si>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</si>
  <si>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</si>
  <si>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</si>
  <si>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</si>
  <si>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</si>
  <si>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</si>
  <si>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</si>
  <si>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</si>
  <si>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</si>
  <si>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</si>
  <si>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</si>
  <si>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</si>
  <si>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</si>
  <si>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</si>
  <si>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</si>
  <si>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</si>
  <si>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</si>
  <si>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</si>
  <si>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</si>
  <si>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</si>
  <si>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</si>
  <si>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</si>
  <si>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</si>
  <si>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</si>
  <si>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</si>
  <si>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</si>
  <si>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</si>
  <si>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</si>
  <si>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</si>
  <si>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</si>
  <si>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</si>
  <si>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</si>
  <si>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</si>
  <si>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</si>
  <si>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</si>
  <si>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</si>
  <si>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</si>
  <si>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</si>
  <si>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</si>
  <si>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</si>
  <si>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</si>
  <si>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</si>
  <si>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</si>
  <si>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</si>
  <si>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</si>
  <si>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</si>
  <si>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</si>
  <si>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</si>
  <si>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</si>
  <si>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</si>
  <si>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</si>
  <si>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</si>
  <si>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</si>
  <si>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</si>
  <si>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</si>
  <si>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</si>
  <si>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</si>
  <si>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</si>
  <si>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</si>
  <si>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</si>
  <si>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</si>
  <si>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</si>
  <si>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</si>
  <si>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</si>
  <si>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</si>
  <si>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</si>
  <si>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</si>
  <si>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</si>
  <si>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</si>
  <si>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</si>
  <si>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</si>
  <si>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</si>
  <si>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</si>
  <si>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</si>
  <si>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</si>
  <si>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</si>
  <si>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</si>
  <si>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</si>
  <si>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</si>
  <si>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</si>
  <si>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</si>
  <si>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</si>
  <si>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</si>
  <si>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</si>
  <si>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</si>
  <si>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</si>
  <si>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</si>
  <si>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</si>
  <si>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</si>
  <si>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</si>
  <si>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</si>
  <si>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</si>
  <si>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</si>
  <si>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</si>
  <si>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</si>
  <si>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</si>
  <si>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</si>
  <si>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</si>
  <si>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</si>
  <si>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</si>
  <si>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</si>
  <si>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</si>
  <si>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</si>
  <si>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</si>
  <si>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</si>
  <si>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</si>
  <si>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</si>
  <si>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</si>
  <si>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</si>
  <si>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</si>
  <si>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</si>
  <si>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</si>
  <si>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</si>
  <si>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</si>
  <si>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</si>
  <si>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</si>
  <si>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</si>
  <si>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</si>
  <si>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</si>
  <si>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</si>
  <si>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</si>
  <si>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</si>
  <si>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</si>
  <si>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</si>
  <si>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</si>
  <si>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</si>
  <si>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</si>
  <si>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</si>
  <si>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</si>
  <si>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</si>
  <si>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</si>
  <si>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</si>
  <si>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</si>
  <si>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</si>
  <si>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</si>
  <si>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</si>
  <si>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</si>
  <si>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</si>
  <si>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</si>
  <si>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</si>
  <si>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</si>
  <si>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</si>
  <si>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</si>
  <si>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</si>
  <si>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</si>
  <si>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</si>
  <si>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</si>
  <si>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</si>
  <si>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</si>
  <si>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</si>
  <si>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</si>
  <si>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</si>
  <si>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</si>
  <si>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</si>
  <si>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</si>
  <si>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</si>
  <si>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</si>
  <si>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</si>
  <si>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</si>
  <si>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</si>
  <si>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</si>
  <si>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</si>
  <si>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</si>
  <si>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</si>
  <si>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</si>
  <si>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</si>
  <si>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</si>
  <si>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</si>
  <si>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</si>
  <si>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</si>
  <si>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</si>
  <si>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</si>
  <si>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</si>
  <si>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</si>
  <si>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</si>
  <si>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</si>
  <si>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</si>
  <si>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</si>
  <si>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</si>
  <si>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</si>
  <si>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</si>
  <si>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</si>
  <si>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</si>
  <si>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</si>
  <si>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</si>
  <si>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</si>
  <si>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</si>
  <si>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</si>
  <si>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</si>
  <si>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</si>
  <si>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</si>
  <si>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</si>
  <si>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</si>
  <si>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</si>
  <si>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</si>
  <si>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</si>
  <si>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</si>
  <si>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</si>
  <si>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</si>
  <si>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</si>
  <si>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</si>
  <si>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</si>
  <si>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</si>
  <si>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</si>
  <si>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</si>
  <si>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</si>
  <si>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</si>
  <si>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</si>
  <si>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</si>
  <si>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</si>
  <si>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</si>
  <si>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</si>
  <si>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</si>
  <si>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</si>
  <si>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</si>
  <si>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</si>
  <si>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</si>
  <si>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</si>
  <si>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</si>
  <si>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</si>
  <si>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</si>
  <si>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</si>
  <si>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</si>
  <si>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</si>
  <si>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</si>
  <si>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</si>
  <si>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</si>
  <si>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</si>
  <si>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</si>
  <si>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</si>
  <si>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</si>
  <si>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</si>
  <si>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</si>
  <si>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</si>
  <si>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</si>
  <si>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</si>
  <si>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</si>
  <si>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</si>
  <si>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</si>
  <si>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</si>
  <si>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</si>
  <si>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</si>
  <si>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</si>
  <si>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</si>
  <si>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</si>
  <si>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</si>
  <si>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</si>
  <si>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</si>
  <si>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</si>
  <si>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</si>
  <si>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</si>
  <si>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</si>
  <si>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</si>
  <si>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</si>
  <si>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</si>
  <si>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</si>
  <si>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</si>
  <si>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</si>
  <si>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</si>
  <si>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</si>
  <si>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</si>
  <si>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</si>
  <si>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</si>
  <si>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</si>
  <si>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</si>
  <si>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</si>
  <si>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</si>
  <si>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</si>
  <si>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</si>
  <si>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</si>
  <si>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</si>
  <si>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</si>
  <si>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</si>
  <si>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</si>
  <si>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</si>
  <si>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</si>
  <si>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</si>
  <si>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</si>
  <si>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</si>
  <si>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</si>
  <si>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</si>
  <si>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</si>
  <si>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</si>
  <si>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</si>
  <si>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</si>
  <si>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</si>
  <si>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</si>
  <si>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</si>
  <si>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</si>
  <si>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</si>
  <si>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</si>
  <si>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</si>
  <si>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</si>
  <si>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</si>
  <si>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</si>
  <si>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</si>
  <si>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</si>
  <si>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</si>
  <si>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</si>
  <si>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</si>
  <si>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</si>
  <si>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</si>
  <si>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</si>
  <si>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</si>
  <si>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</si>
  <si>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</si>
  <si>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</si>
  <si>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</si>
  <si>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</si>
  <si>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</si>
  <si>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</si>
  <si>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</si>
  <si>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</si>
  <si>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</si>
  <si>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</si>
  <si>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</si>
  <si>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</si>
  <si>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</si>
  <si>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</si>
  <si>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</si>
  <si>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</si>
  <si>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</si>
  <si>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</si>
  <si>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</si>
  <si>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</si>
  <si>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</si>
  <si>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</si>
  <si>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</si>
  <si>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</si>
  <si>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</si>
  <si>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</si>
  <si>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</si>
  <si>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</si>
  <si>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</si>
  <si>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</si>
  <si>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</si>
  <si>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</si>
  <si>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</si>
  <si>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</si>
  <si>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</si>
  <si>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</si>
  <si>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</si>
  <si>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</si>
  <si>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</si>
  <si>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</si>
  <si>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</si>
  <si>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</si>
  <si>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</si>
  <si>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</si>
  <si>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</si>
  <si>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</si>
  <si>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</si>
  <si>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</si>
  <si>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</si>
  <si>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</si>
  <si>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</si>
  <si>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</si>
  <si>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</si>
  <si>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</si>
  <si>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</si>
  <si>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</si>
  <si>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</si>
  <si>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</si>
  <si>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</si>
  <si>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</si>
  <si>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</si>
  <si>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</si>
  <si>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</si>
  <si>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</si>
  <si>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</si>
  <si>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</si>
  <si>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</si>
  <si>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</si>
  <si>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</si>
  <si>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</si>
  <si>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</si>
  <si>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</si>
  <si>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</si>
  <si>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</si>
  <si>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</si>
  <si>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</si>
  <si>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</si>
  <si>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</si>
  <si>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</si>
  <si>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</si>
  <si>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</si>
  <si>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</si>
  <si>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</si>
  <si>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</si>
  <si>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</si>
  <si>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</si>
  <si>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</si>
  <si>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</si>
  <si>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</si>
  <si>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</si>
  <si>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</si>
  <si>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</si>
  <si>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</si>
  <si>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</si>
  <si>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</si>
  <si>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</si>
  <si>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</si>
  <si>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</si>
  <si>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</si>
  <si>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</si>
  <si>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</si>
  <si>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</si>
  <si>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</si>
  <si>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</si>
  <si>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</si>
  <si>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</si>
  <si>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</si>
  <si>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</si>
  <si>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</si>
  <si>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</si>
  <si>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</si>
  <si>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</si>
  <si>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</si>
  <si>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</si>
  <si>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</si>
  <si>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</si>
  <si>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</si>
  <si>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</si>
  <si>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</si>
  <si>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</si>
  <si>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</si>
  <si>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</si>
  <si>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</si>
  <si>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</si>
  <si>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</si>
  <si>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</si>
  <si>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</si>
  <si>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</si>
  <si>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</si>
  <si>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</si>
  <si>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</si>
  <si>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</si>
  <si>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</si>
  <si>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</si>
  <si>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</si>
  <si>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</si>
  <si>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</si>
  <si>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</si>
  <si>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</si>
  <si>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</si>
  <si>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</si>
  <si>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</si>
  <si>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</si>
  <si>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</si>
  <si>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</si>
  <si>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</si>
  <si>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</si>
  <si>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</si>
  <si>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</si>
  <si>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</si>
  <si>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</si>
  <si>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</si>
  <si>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</si>
  <si>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</si>
  <si>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</si>
  <si>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</si>
  <si>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</si>
  <si>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</si>
  <si>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</si>
  <si>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</si>
  <si>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</si>
  <si>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</si>
  <si>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</si>
  <si>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</si>
  <si>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</si>
  <si>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</si>
  <si>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</si>
  <si>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</si>
  <si>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</si>
  <si>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</si>
  <si>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</si>
  <si>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</si>
  <si>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</si>
  <si>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</si>
  <si>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</si>
  <si>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</si>
  <si>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</si>
  <si>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</si>
  <si>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</si>
  <si>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</si>
  <si>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</si>
  <si>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</si>
  <si>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</si>
  <si>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</si>
  <si>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</si>
  <si>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</si>
  <si>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</si>
  <si>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</si>
  <si>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</si>
  <si>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</si>
  <si>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</si>
  <si>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</si>
  <si>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</si>
  <si>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</si>
  <si>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</si>
  <si>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</si>
  <si>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</si>
  <si>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</si>
  <si>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</si>
  <si>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</si>
  <si>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</si>
  <si>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</si>
  <si>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</si>
  <si>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</si>
  <si>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</si>
  <si>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</si>
  <si>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</si>
  <si>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</si>
  <si>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</si>
  <si>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</si>
  <si>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</si>
  <si>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</si>
  <si>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</si>
  <si>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</si>
  <si>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</si>
  <si>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</si>
  <si>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</si>
  <si>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</si>
  <si>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</si>
  <si>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</si>
  <si>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</si>
  <si>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</si>
  <si>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</si>
  <si>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</si>
  <si>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</si>
  <si>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</si>
  <si>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</si>
  <si>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</si>
  <si>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</si>
  <si>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</si>
  <si>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</si>
  <si>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</si>
  <si>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</si>
  <si>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</si>
  <si>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</si>
  <si>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</si>
  <si>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</si>
  <si>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</si>
  <si>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</si>
  <si>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</si>
  <si>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</si>
  <si>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</si>
  <si>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</si>
  <si>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</si>
  <si>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</si>
  <si>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</si>
  <si>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</si>
  <si>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</si>
  <si>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</si>
  <si>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</si>
  <si>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</si>
  <si>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</si>
  <si>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</si>
  <si>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</si>
  <si>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</si>
  <si>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</si>
  <si>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</si>
  <si>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</si>
  <si>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</si>
  <si>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</si>
  <si>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</si>
  <si>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</si>
  <si>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</si>
  <si>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</si>
  <si>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</si>
  <si>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</si>
  <si>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</si>
  <si>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</si>
  <si>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</si>
  <si>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</si>
  <si>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</si>
  <si>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</si>
  <si>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</si>
  <si>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</si>
  <si>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</si>
  <si>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</si>
  <si>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</si>
  <si>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</si>
  <si>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</si>
  <si>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</si>
  <si>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</si>
  <si>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</si>
  <si>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</si>
  <si>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</si>
  <si>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</si>
  <si>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</si>
  <si>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</si>
  <si>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</si>
  <si>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</si>
  <si>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</si>
  <si>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</si>
  <si>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</si>
  <si>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</si>
  <si>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</si>
  <si>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</si>
  <si>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</si>
  <si>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</si>
  <si>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</si>
  <si>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</si>
  <si>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</si>
  <si>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</si>
  <si>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</si>
  <si>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</si>
  <si>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</si>
  <si>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</si>
  <si>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</si>
  <si>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</si>
  <si>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</si>
  <si>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</si>
  <si>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</si>
  <si>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</si>
  <si>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</si>
  <si>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</si>
  <si>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</si>
  <si>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</si>
  <si>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</si>
  <si>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</si>
  <si>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</si>
  <si>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</si>
  <si>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</si>
  <si>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</si>
  <si>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</si>
  <si>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</si>
  <si>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</si>
  <si>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</si>
  <si>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</si>
  <si>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</si>
  <si>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</si>
  <si>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</si>
  <si>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</si>
  <si>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</si>
  <si>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</si>
  <si>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</si>
  <si>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</si>
  <si>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</si>
  <si>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</si>
  <si>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</si>
  <si>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</si>
  <si>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</si>
  <si>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</si>
  <si>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</si>
  <si>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</si>
  <si>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</si>
  <si>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</si>
  <si>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</si>
  <si>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</si>
  <si>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</si>
  <si>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</si>
  <si>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</si>
  <si>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</si>
  <si>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</si>
  <si>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</si>
  <si>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</si>
  <si>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</si>
  <si>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</si>
  <si>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</si>
  <si>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</si>
  <si>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</si>
  <si>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</si>
  <si>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</si>
  <si>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</si>
  <si>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</si>
  <si>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</si>
  <si>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</si>
  <si>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</si>
  <si>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</si>
  <si>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</si>
  <si>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</si>
  <si>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</si>
  <si>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</si>
  <si>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</si>
  <si>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</si>
  <si>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</si>
  <si>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</si>
  <si>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</si>
  <si>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</si>
  <si>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</si>
  <si>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</si>
  <si>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</si>
  <si>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</si>
  <si>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</si>
  <si>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</si>
  <si>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</si>
  <si>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</si>
  <si>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</si>
  <si>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</si>
  <si>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</si>
  <si>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</si>
  <si>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</si>
  <si>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</si>
  <si>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</si>
  <si>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</si>
  <si>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</si>
  <si>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</si>
  <si>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</si>
  <si>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</si>
  <si>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</si>
  <si>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</si>
  <si>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</si>
  <si>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</si>
  <si>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</si>
  <si>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</si>
  <si>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</si>
  <si>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</si>
  <si>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</si>
  <si>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</si>
  <si>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</si>
  <si>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</si>
  <si>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</si>
  <si>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</si>
  <si>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</si>
  <si>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</si>
  <si>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</si>
  <si>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</si>
  <si>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</si>
  <si>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</si>
  <si>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</si>
  <si>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</si>
  <si>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</si>
  <si>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</si>
  <si>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</si>
  <si>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</si>
  <si>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</si>
  <si>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</si>
  <si>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</si>
  <si>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</si>
  <si>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</si>
  <si>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</si>
  <si>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</si>
  <si>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</si>
  <si>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</si>
  <si>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</si>
  <si>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</si>
  <si>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</si>
  <si>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</si>
  <si>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</si>
  <si>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</si>
  <si>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</si>
  <si>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</si>
  <si>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</si>
  <si>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</si>
  <si>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</si>
  <si>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</si>
  <si>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</si>
  <si>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</si>
  <si>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</si>
  <si>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</si>
  <si>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</si>
  <si>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</si>
  <si>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</si>
  <si>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</si>
  <si>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</si>
  <si>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</si>
  <si>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</si>
  <si>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</si>
  <si>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</si>
  <si>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</si>
  <si>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</si>
  <si>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</si>
  <si>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</si>
  <si>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</si>
  <si>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</si>
  <si>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</si>
  <si>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</si>
  <si>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</si>
  <si>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</si>
  <si>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</si>
  <si>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</si>
  <si>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</si>
  <si>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</si>
  <si>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</si>
  <si>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</si>
  <si>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</si>
  <si>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</si>
  <si>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</si>
  <si>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</si>
  <si>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</si>
  <si>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</si>
  <si>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</si>
  <si>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</si>
  <si>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</si>
  <si>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</si>
  <si>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</si>
  <si>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</si>
  <si>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</si>
  <si>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</si>
  <si>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</si>
  <si>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</si>
  <si>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</si>
  <si>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</si>
  <si>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</si>
  <si>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</si>
  <si>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</si>
  <si>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</si>
  <si>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</si>
  <si>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</si>
  <si>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</si>
  <si>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</si>
  <si>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</si>
  <si>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</si>
  <si>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</si>
  <si>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</si>
  <si>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</si>
  <si>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</si>
  <si>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</si>
  <si>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</si>
  <si>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</si>
  <si>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</si>
  <si>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</si>
  <si>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</si>
  <si>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</si>
  <si>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</si>
  <si>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</si>
  <si>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</si>
  <si>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</si>
  <si>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</si>
  <si>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</si>
  <si>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</si>
  <si>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</si>
  <si>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</si>
  <si>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</si>
  <si>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</si>
  <si>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</si>
  <si>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</si>
  <si>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</si>
  <si>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</si>
  <si>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</si>
  <si>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</si>
  <si>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</si>
  <si>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</si>
  <si>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</si>
  <si>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</si>
  <si>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</si>
  <si>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</si>
  <si>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</si>
  <si>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</si>
  <si>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</si>
  <si>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</si>
  <si>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</si>
  <si>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</si>
  <si>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</si>
  <si>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</si>
  <si>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</si>
  <si>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</si>
  <si>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</si>
  <si>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</si>
  <si>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</si>
  <si>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</si>
  <si>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</si>
  <si>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</si>
  <si>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</si>
  <si>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</si>
  <si>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</si>
  <si>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</si>
  <si>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</si>
  <si>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</si>
  <si>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</si>
  <si>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</si>
  <si>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</si>
  <si>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</si>
  <si>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</si>
  <si>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</si>
  <si>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</si>
  <si>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</si>
  <si>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</si>
  <si>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</si>
  <si>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</si>
  <si>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</si>
  <si>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</si>
  <si>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</si>
  <si>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</si>
  <si>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</si>
  <si>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</si>
  <si>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</si>
  <si>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</si>
  <si>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</si>
  <si>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</si>
  <si>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</si>
  <si>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</si>
  <si>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</si>
  <si>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</si>
  <si>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</si>
  <si>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</si>
  <si>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</si>
  <si>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</si>
  <si>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</si>
  <si>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</si>
  <si>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</si>
  <si>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</si>
  <si>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</si>
  <si>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</si>
  <si>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</si>
  <si>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</si>
  <si>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</si>
  <si>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</si>
  <si>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</si>
  <si>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</si>
  <si>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</si>
  <si>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</si>
  <si>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</si>
  <si>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</si>
  <si>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</si>
  <si>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</si>
  <si>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</si>
  <si>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</si>
  <si>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</si>
  <si>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</si>
  <si>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</si>
  <si>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</si>
  <si>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</si>
  <si>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</si>
  <si>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</si>
  <si>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</si>
  <si>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</si>
  <si>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</si>
  <si>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</si>
  <si>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</si>
  <si>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</si>
  <si>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</si>
  <si>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</si>
  <si>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</si>
  <si>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</si>
  <si>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</si>
  <si>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</si>
  <si>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</si>
  <si>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</si>
  <si>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</si>
  <si>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</si>
  <si>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</si>
  <si>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</si>
  <si>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</si>
  <si>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</si>
  <si>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</si>
  <si>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</si>
  <si>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</si>
  <si>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</si>
  <si>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</si>
  <si>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</si>
  <si>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</si>
  <si>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</si>
  <si>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</si>
  <si>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</si>
  <si>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</si>
  <si>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</si>
  <si>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</si>
  <si>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</si>
  <si>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</si>
  <si>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</si>
  <si>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</si>
  <si>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</si>
  <si>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</si>
  <si>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</si>
  <si>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</si>
  <si>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</si>
  <si>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</si>
  <si>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</si>
  <si>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</si>
  <si>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</si>
  <si>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</si>
  <si>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</si>
  <si>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</si>
  <si>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</si>
  <si>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</si>
  <si>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</si>
  <si>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</si>
  <si>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</si>
  <si>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</si>
  <si>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</si>
  <si>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</si>
  <si>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</si>
  <si>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</si>
  <si>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</si>
  <si>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</si>
  <si>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</si>
  <si>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</si>
  <si>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</si>
  <si>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</si>
  <si>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</si>
  <si>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</si>
  <si>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</si>
  <si>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</si>
  <si>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</si>
  <si>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</si>
  <si>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</si>
  <si>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</si>
  <si>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</si>
  <si>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</si>
  <si>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</si>
  <si>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</si>
  <si>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</si>
  <si>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</si>
  <si>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</si>
  <si>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</si>
  <si>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</si>
  <si>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</si>
  <si>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</si>
  <si>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</si>
  <si>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</si>
  <si>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</si>
  <si>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</si>
  <si>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</si>
  <si>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</si>
  <si>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</si>
  <si>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</si>
  <si>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</si>
  <si>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</si>
  <si>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</si>
  <si>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</si>
  <si>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</si>
  <si>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</si>
  <si>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</si>
  <si>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</si>
  <si>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</si>
  <si>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</si>
  <si>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</si>
  <si>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</si>
  <si>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</si>
  <si>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</si>
  <si>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</si>
  <si>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</si>
  <si>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</si>
  <si>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</si>
  <si>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</si>
  <si>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</si>
  <si>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</si>
  <si>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</si>
  <si>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</si>
  <si>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</si>
  <si>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</si>
  <si>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</si>
  <si>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</si>
  <si>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</si>
  <si>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</si>
  <si>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</si>
  <si>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</si>
  <si>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</si>
  <si>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</si>
  <si>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</si>
  <si>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</si>
  <si>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</si>
  <si>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</si>
  <si>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</si>
  <si>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</si>
  <si>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</si>
  <si>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</si>
  <si>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</si>
  <si>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</si>
  <si>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</si>
  <si>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</si>
  <si>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</si>
  <si>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</si>
  <si>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</si>
  <si>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</si>
  <si>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</si>
  <si>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</si>
  <si>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</si>
  <si>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</si>
  <si>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</si>
  <si>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</si>
  <si>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</si>
  <si>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</si>
  <si>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</si>
  <si>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</si>
  <si>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</si>
  <si>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</si>
  <si>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</si>
  <si>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</si>
  <si>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</si>
  <si>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</si>
  <si>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</si>
  <si>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</si>
  <si>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</si>
  <si>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</si>
  <si>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</si>
  <si>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</si>
  <si>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</si>
  <si>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</si>
  <si>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</si>
  <si>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</si>
  <si>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</si>
  <si>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</si>
  <si>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</si>
  <si>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</si>
  <si>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</si>
  <si>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</si>
  <si>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</si>
  <si>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</si>
  <si>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</si>
  <si>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</si>
  <si>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</si>
  <si>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</si>
  <si>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</si>
  <si>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</si>
  <si>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</si>
  <si>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</si>
  <si>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</si>
  <si>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</si>
  <si>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</si>
  <si>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</si>
  <si>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</si>
  <si>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</si>
  <si>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</si>
  <si>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</si>
  <si>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</si>
  <si>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</si>
  <si>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</si>
  <si>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</si>
  <si>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</si>
  <si>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</si>
  <si>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</si>
  <si>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</si>
  <si>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</si>
  <si>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</si>
  <si>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</si>
  <si>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</si>
  <si>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</si>
  <si>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</si>
  <si>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</si>
  <si>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</si>
  <si>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</si>
  <si>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</si>
  <si>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</si>
  <si>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</si>
  <si>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</si>
  <si>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</si>
  <si>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</si>
  <si>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</si>
  <si>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</si>
  <si>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</si>
  <si>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</si>
  <si>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</si>
  <si>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</si>
  <si>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</si>
  <si>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</si>
  <si>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</si>
  <si>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</si>
  <si>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</si>
  <si>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</si>
  <si>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</si>
  <si>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</si>
  <si>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</si>
  <si>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</si>
  <si>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</si>
  <si>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</si>
  <si>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</si>
  <si>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</si>
  <si>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</si>
  <si>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</si>
  <si>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</si>
  <si>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</si>
  <si>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</si>
  <si>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</si>
  <si>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</si>
  <si>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</si>
  <si>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</si>
  <si>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</si>
  <si>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</si>
  <si>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</si>
  <si>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</si>
  <si>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</si>
  <si>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</si>
  <si>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</si>
  <si>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</si>
  <si>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</si>
  <si>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</si>
  <si>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</si>
  <si>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</si>
  <si>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</si>
  <si>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</si>
  <si>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</si>
  <si>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</si>
  <si>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</si>
  <si>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</si>
  <si>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</si>
  <si>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</si>
  <si>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</si>
  <si>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</si>
  <si>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</si>
  <si>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</si>
  <si>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</si>
  <si>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</si>
  <si>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</si>
  <si>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</si>
  <si>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</si>
  <si>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</si>
  <si>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</si>
  <si>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</si>
  <si>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</si>
  <si>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</si>
  <si>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</si>
  <si>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</si>
  <si>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</si>
  <si>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</si>
  <si>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</si>
  <si>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</si>
  <si>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</si>
  <si>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</si>
  <si>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</si>
  <si>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</si>
  <si>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</si>
  <si>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</si>
  <si>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</si>
  <si>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</si>
  <si>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</si>
  <si>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</si>
  <si>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</si>
  <si>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</si>
  <si>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</si>
  <si>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</si>
  <si>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</si>
  <si>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</si>
  <si>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</si>
  <si>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</si>
  <si>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</si>
  <si>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</si>
  <si>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</si>
  <si>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</si>
  <si>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</si>
  <si>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</si>
  <si>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</si>
  <si>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</si>
  <si>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</si>
  <si>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</si>
  <si>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</si>
  <si>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</si>
  <si>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</si>
  <si>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</si>
  <si>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</si>
  <si>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</si>
  <si>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</si>
  <si>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</si>
  <si>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</si>
  <si>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</si>
  <si>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</si>
  <si>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</si>
  <si>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</si>
  <si>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</si>
  <si>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</si>
  <si>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</si>
  <si>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</si>
  <si>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</si>
  <si>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</si>
  <si>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</si>
  <si>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</si>
  <si>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</si>
  <si>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</si>
  <si>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</si>
  <si>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</si>
  <si>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</si>
  <si>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</si>
  <si>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</si>
  <si>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</si>
  <si>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</si>
  <si>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</si>
  <si>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</si>
  <si>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</si>
  <si>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</si>
  <si>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</si>
  <si>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</si>
  <si>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</si>
  <si>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</si>
  <si>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</si>
  <si>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</si>
  <si>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</si>
  <si>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</si>
  <si>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</si>
  <si>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</si>
  <si>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</si>
  <si>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</si>
  <si>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</si>
  <si>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</si>
  <si>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</si>
  <si>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</si>
  <si>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</si>
  <si>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</si>
  <si>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</si>
  <si>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</si>
  <si>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</si>
  <si>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</si>
  <si>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</si>
  <si>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</si>
  <si>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</si>
  <si>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</si>
  <si>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</si>
  <si>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</si>
  <si>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</si>
  <si>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</si>
  <si>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</si>
  <si>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</si>
  <si>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</si>
  <si>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</si>
  <si>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</si>
  <si>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</si>
  <si>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</si>
  <si>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</si>
  <si>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</si>
  <si>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</si>
  <si>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</si>
  <si>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</si>
  <si>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</si>
  <si>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</si>
  <si>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</si>
  <si>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</si>
  <si>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</si>
  <si>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</si>
  <si>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</si>
  <si>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</si>
  <si>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</si>
  <si>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</si>
  <si>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</si>
  <si>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</si>
  <si>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</si>
  <si>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</si>
  <si>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</si>
  <si>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</si>
  <si>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</si>
  <si>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</si>
  <si>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</si>
  <si>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</si>
  <si>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</si>
  <si>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</si>
  <si>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</si>
  <si>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</si>
  <si>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</si>
  <si>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</si>
  <si>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</si>
  <si>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</si>
  <si>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</si>
  <si>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</si>
  <si>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</si>
  <si>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</si>
  <si>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</si>
  <si>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</si>
  <si>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</si>
  <si>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</si>
  <si>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</si>
  <si>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</si>
  <si>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</si>
  <si>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</si>
  <si>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</si>
  <si>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</si>
  <si>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</si>
  <si>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</si>
  <si>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</si>
  <si>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</si>
  <si>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</si>
  <si>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</si>
  <si>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</si>
  <si>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</si>
  <si>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</si>
  <si>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</si>
  <si>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</si>
  <si>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</si>
  <si>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</si>
  <si>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</si>
  <si>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</si>
  <si>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</si>
  <si>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</si>
  <si>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</si>
  <si>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</si>
  <si>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</si>
  <si>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</si>
  <si>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</si>
  <si>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</si>
  <si>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</si>
  <si>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</si>
  <si>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</si>
  <si>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</si>
  <si>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</si>
  <si>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</si>
  <si>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</si>
  <si>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</si>
  <si>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</si>
  <si>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</si>
  <si>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</si>
  <si>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</si>
  <si>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</si>
  <si>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</si>
  <si>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</si>
  <si>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</si>
  <si>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</si>
  <si>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</si>
  <si>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</si>
  <si>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</si>
  <si>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</si>
  <si>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</si>
  <si>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</si>
  <si>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</si>
  <si>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</si>
  <si>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</si>
  <si>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</si>
  <si>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</si>
  <si>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</si>
  <si>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</si>
  <si>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</si>
  <si>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</si>
  <si>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</si>
  <si>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</si>
  <si>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</si>
  <si>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</si>
  <si>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</si>
  <si>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</si>
  <si>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</si>
  <si>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</si>
  <si>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</si>
  <si>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</si>
  <si>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</si>
  <si>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</si>
  <si>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</si>
  <si>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</si>
  <si>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</si>
  <si>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</si>
  <si>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</si>
  <si>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</si>
  <si>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</si>
  <si>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</si>
  <si>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</si>
  <si>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</si>
  <si>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</si>
  <si>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</si>
  <si>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</si>
  <si>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</si>
  <si>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</si>
  <si>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</si>
  <si>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</si>
  <si>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</si>
  <si>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</si>
  <si>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</si>
  <si>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</si>
  <si>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</si>
  <si>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</si>
  <si>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</si>
  <si>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</si>
  <si>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</si>
  <si>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</si>
  <si>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</si>
  <si>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</si>
  <si>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</si>
  <si>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</si>
  <si>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</si>
  <si>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</si>
  <si>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</si>
  <si>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</si>
  <si>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</si>
  <si>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</si>
  <si>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</si>
  <si>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</si>
  <si>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</si>
  <si>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</si>
  <si>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</si>
  <si>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</si>
  <si>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</si>
  <si>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</si>
  <si>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</si>
  <si>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</si>
  <si>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</si>
  <si>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</si>
  <si>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</si>
  <si>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</si>
  <si>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</si>
  <si>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</si>
  <si>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</si>
  <si>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</si>
  <si>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</si>
  <si>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</si>
  <si>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</si>
  <si>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</si>
  <si>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</si>
  <si>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</si>
  <si>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</si>
  <si>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</si>
  <si>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</si>
  <si>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</si>
  <si>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</si>
  <si>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</si>
  <si>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</si>
  <si>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</si>
  <si>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</si>
  <si>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</si>
  <si>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</si>
  <si>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</si>
  <si>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</si>
  <si>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</si>
  <si>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</si>
  <si>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</si>
  <si>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</si>
  <si>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</si>
  <si>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</si>
  <si>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</si>
  <si>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</si>
  <si>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</si>
  <si>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</si>
  <si>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</si>
  <si>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</si>
  <si>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</si>
  <si>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</si>
  <si>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</si>
  <si>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</si>
  <si>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</si>
  <si>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</si>
  <si>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</si>
  <si>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</si>
  <si>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</si>
  <si>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</si>
  <si>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</si>
  <si>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</si>
  <si>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</si>
  <si>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</si>
  <si>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</si>
  <si>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</si>
  <si>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</si>
  <si>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</si>
  <si>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</si>
  <si>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</si>
  <si>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</si>
  <si>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</si>
  <si>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</si>
  <si>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</si>
  <si>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</si>
  <si>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</si>
  <si>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</si>
  <si>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</si>
  <si>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</si>
  <si>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</si>
  <si>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</si>
  <si>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</si>
  <si>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</si>
  <si>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</si>
  <si>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</si>
  <si>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</si>
  <si>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</si>
  <si>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</si>
  <si>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</si>
  <si>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</si>
  <si>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</si>
  <si>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</si>
  <si>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</si>
  <si>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</si>
  <si>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</si>
  <si>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</si>
  <si>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</si>
  <si>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</si>
  <si>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</si>
  <si>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</si>
  <si>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</si>
  <si>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</si>
  <si>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</si>
  <si>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</si>
  <si>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</si>
  <si>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</si>
  <si>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</si>
  <si>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</si>
  <si>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</si>
  <si>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</si>
  <si>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</si>
  <si>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</si>
  <si>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</si>
  <si>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</si>
  <si>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</si>
  <si>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</si>
  <si>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</si>
  <si>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</si>
  <si>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</si>
  <si>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</si>
  <si>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</si>
  <si>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</si>
  <si>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</si>
  <si>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</si>
  <si>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</si>
  <si>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</si>
  <si>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</si>
  <si>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</si>
  <si>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</si>
  <si>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</si>
  <si>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</si>
  <si>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</si>
  <si>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</si>
  <si>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</si>
  <si>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</si>
  <si>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</si>
  <si>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</si>
  <si>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</si>
  <si>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</si>
  <si>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</si>
  <si>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</si>
  <si>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</si>
  <si>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</si>
  <si>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</si>
  <si>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</si>
  <si>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</si>
  <si>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</si>
  <si>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</si>
  <si>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</si>
  <si>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</si>
  <si>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</si>
  <si>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</si>
  <si>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</si>
  <si>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</si>
  <si>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</si>
  <si>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</si>
  <si>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</si>
  <si>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</si>
  <si>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</si>
  <si>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</si>
  <si>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</si>
  <si>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</si>
  <si>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</si>
  <si>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</si>
  <si>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</si>
  <si>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</si>
  <si>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</si>
  <si>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</si>
  <si>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</si>
  <si>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</si>
  <si>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</si>
  <si>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</si>
  <si>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</si>
  <si>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</si>
  <si>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</si>
  <si>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</si>
  <si>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</si>
  <si>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</si>
  <si>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</si>
  <si>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</si>
  <si>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</si>
  <si>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</si>
  <si>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</si>
  <si>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</si>
  <si>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</si>
  <si>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</si>
  <si>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</si>
  <si>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</si>
  <si>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</si>
  <si>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</si>
  <si>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</si>
  <si>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</si>
  <si>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</si>
  <si>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</si>
  <si>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</si>
  <si>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</si>
  <si>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</si>
  <si>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</si>
  <si>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</si>
  <si>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</si>
  <si>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</si>
  <si>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</si>
  <si>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</si>
  <si>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</si>
  <si>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</si>
  <si>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</si>
  <si>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</si>
  <si>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</si>
  <si>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</si>
  <si>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</si>
  <si>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</si>
  <si>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</si>
  <si>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</si>
  <si>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</si>
  <si>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</si>
  <si>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</si>
  <si>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</si>
  <si>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</si>
  <si>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</si>
  <si>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</si>
  <si>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</si>
  <si>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</si>
  <si>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</si>
  <si>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</si>
  <si>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</si>
  <si>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</si>
  <si>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</si>
  <si>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</si>
  <si>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</si>
  <si>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</si>
  <si>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</si>
  <si>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</si>
  <si>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</si>
  <si>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</si>
  <si>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</si>
  <si>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</si>
  <si>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</si>
  <si>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</si>
  <si>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</si>
  <si>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</si>
  <si>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</si>
  <si>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</si>
  <si>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</si>
  <si>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</si>
  <si>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</si>
  <si>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</si>
  <si>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</si>
  <si>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</si>
  <si>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</si>
  <si>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</si>
  <si>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</si>
  <si>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</si>
  <si>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</si>
  <si>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</si>
  <si>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</si>
  <si>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</si>
  <si>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</si>
  <si>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</si>
  <si>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</si>
  <si>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</si>
  <si>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</si>
  <si>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</si>
  <si>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</si>
  <si>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</si>
  <si>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</si>
  <si>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</si>
  <si>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</si>
  <si>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</si>
  <si>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</si>
  <si>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</si>
  <si>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</si>
  <si>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</si>
  <si>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</si>
  <si>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</si>
  <si>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</si>
  <si>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</si>
  <si>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</si>
  <si>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</si>
  <si>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</si>
  <si>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</si>
  <si>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</si>
  <si>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</si>
  <si>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</si>
  <si>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</si>
  <si>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</si>
  <si>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</si>
  <si>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</si>
  <si>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</si>
  <si>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</si>
  <si>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</si>
  <si>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</si>
  <si>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</si>
  <si>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</si>
  <si>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</si>
  <si>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</si>
  <si>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</si>
  <si>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</si>
  <si>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</si>
  <si>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</si>
  <si>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</si>
  <si>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</si>
  <si>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</si>
  <si>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</si>
  <si>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</si>
  <si>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</si>
  <si>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</si>
  <si>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</si>
  <si>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</si>
  <si>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</si>
  <si>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</si>
  <si>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</si>
  <si>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</si>
  <si>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</si>
  <si>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</si>
  <si>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</si>
  <si>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</si>
  <si>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</si>
  <si>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</si>
  <si>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</si>
  <si>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</si>
  <si>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</si>
  <si>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</si>
  <si>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</si>
  <si>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</si>
  <si>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</si>
  <si>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</si>
  <si>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</si>
  <si>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</si>
  <si>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</si>
  <si>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</si>
  <si>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</si>
  <si>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</si>
  <si>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</si>
  <si>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</si>
  <si>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</si>
  <si>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</si>
  <si>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</si>
  <si>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</si>
  <si>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</si>
  <si>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</si>
  <si>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</si>
  <si>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</si>
  <si>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</si>
  <si>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</si>
  <si>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</si>
  <si>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</si>
  <si>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</si>
  <si>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</si>
  <si>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</si>
  <si>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</si>
  <si>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</si>
  <si>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</si>
  <si>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</si>
  <si>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</si>
  <si>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</si>
  <si>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</si>
  <si>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</si>
  <si>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</si>
  <si>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</si>
  <si>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</si>
  <si>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</si>
  <si>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</si>
  <si>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</si>
  <si>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</si>
  <si>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</si>
  <si>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</si>
  <si>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</si>
  <si>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</si>
  <si>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</si>
  <si>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</si>
  <si>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</si>
  <si>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</si>
  <si>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</si>
  <si>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</si>
  <si>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</si>
  <si>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</si>
  <si>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</si>
  <si>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</si>
  <si>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</si>
  <si>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</si>
  <si>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</si>
  <si>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</si>
  <si>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</si>
  <si>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</si>
  <si>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</si>
  <si>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</si>
  <si>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</si>
  <si>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</si>
  <si>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</si>
  <si>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</si>
  <si>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</si>
  <si>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</si>
  <si>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</si>
  <si>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</si>
  <si>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</si>
  <si>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</si>
  <si>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</si>
  <si>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</si>
  <si>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</si>
  <si>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</si>
  <si>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</si>
  <si>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</si>
  <si>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</si>
  <si>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</si>
  <si>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</si>
  <si>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</si>
  <si>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</si>
  <si>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</si>
  <si>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</si>
  <si>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</si>
  <si>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</si>
  <si>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</si>
  <si>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</si>
  <si>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</si>
  <si>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</si>
  <si>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</si>
  <si>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</si>
  <si>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</si>
  <si>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</si>
  <si>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</si>
  <si>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</si>
  <si>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</si>
  <si>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</si>
  <si>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</si>
  <si>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</si>
  <si>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</si>
  <si>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</si>
  <si>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</si>
  <si>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</si>
  <si>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</si>
  <si>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</si>
  <si>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</si>
  <si>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</si>
  <si>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</si>
  <si>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</si>
  <si>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</si>
  <si>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</si>
  <si>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</si>
  <si>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</si>
  <si>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</si>
  <si>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</si>
  <si>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</si>
  <si>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</si>
  <si>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</si>
  <si>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</si>
  <si>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</si>
  <si>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</si>
  <si>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</si>
  <si>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</si>
  <si>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</si>
  <si>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</si>
  <si>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</si>
  <si>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</si>
  <si>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</si>
  <si>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</si>
  <si>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</si>
  <si>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</si>
  <si>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</si>
  <si>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</si>
  <si>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</si>
  <si>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</si>
  <si>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</si>
  <si>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</si>
  <si>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</si>
  <si>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</si>
  <si>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</si>
  <si>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</si>
  <si>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</si>
  <si>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</si>
  <si>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</si>
  <si>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</si>
  <si>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</si>
  <si>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</si>
  <si>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</si>
  <si>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</si>
  <si>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</si>
  <si>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</si>
  <si>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</si>
  <si>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</si>
  <si>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</si>
  <si>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</si>
  <si>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</si>
  <si>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</si>
  <si>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</si>
  <si>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</si>
  <si>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</si>
  <si>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</si>
  <si>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</si>
  <si>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</si>
  <si>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</si>
  <si>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</si>
  <si>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</si>
  <si>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</si>
  <si>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</si>
  <si>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</si>
  <si>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</si>
  <si>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</si>
  <si>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</si>
  <si>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</si>
  <si>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</si>
  <si>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</si>
  <si>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</si>
  <si>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</si>
  <si>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</si>
  <si>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</si>
  <si>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</si>
  <si>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</si>
  <si>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</si>
  <si>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</si>
  <si>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</si>
  <si>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</si>
  <si>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</si>
  <si>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</si>
  <si>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</si>
  <si>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</si>
  <si>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</si>
  <si>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</si>
  <si>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</si>
  <si>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</si>
  <si>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</si>
  <si>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</si>
  <si>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</si>
  <si>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</si>
  <si>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</si>
  <si>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</si>
  <si>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</si>
  <si>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</si>
  <si>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</si>
  <si>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</si>
  <si>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</si>
  <si>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</si>
  <si>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</si>
  <si>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</si>
  <si>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</si>
  <si>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</si>
  <si>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</si>
  <si>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</si>
  <si>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</si>
  <si>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</si>
  <si>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</si>
  <si>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</si>
  <si>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</si>
  <si>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</si>
  <si>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</si>
  <si>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</si>
  <si>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</si>
  <si>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</si>
  <si>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</si>
  <si>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</si>
  <si>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</si>
  <si>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</si>
  <si>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</si>
  <si>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</si>
  <si>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</si>
  <si>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</si>
  <si>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</si>
  <si>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</si>
  <si>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</si>
  <si>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</si>
  <si>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</si>
  <si>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</si>
  <si>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</si>
  <si>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</si>
  <si>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</si>
  <si>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</si>
  <si>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</si>
  <si>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</si>
  <si>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</si>
  <si>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</si>
  <si>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</si>
  <si>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</si>
  <si>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</si>
  <si>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</si>
  <si>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</si>
  <si>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</si>
  <si>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</si>
  <si>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</si>
  <si>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</si>
  <si>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</si>
  <si>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</si>
  <si>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</si>
  <si>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</si>
  <si>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</si>
  <si>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</si>
  <si>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</si>
  <si>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</si>
  <si>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</si>
  <si>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</si>
  <si>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</si>
  <si>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</si>
  <si>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</si>
  <si>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</si>
  <si>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</si>
  <si>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</si>
  <si>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</si>
  <si>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</si>
  <si>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</si>
  <si>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</si>
  <si>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</si>
  <si>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</si>
  <si>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</si>
  <si>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</si>
  <si>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</si>
  <si>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</si>
  <si>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</si>
  <si>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</si>
  <si>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</si>
  <si>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</si>
  <si>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</si>
  <si>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</si>
  <si>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</si>
  <si>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</si>
  <si>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</si>
  <si>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</si>
  <si>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</si>
  <si>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</si>
  <si>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</si>
  <si>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</si>
  <si>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</si>
  <si>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</si>
  <si>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</si>
  <si>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</si>
  <si>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</si>
  <si>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</si>
  <si>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</si>
  <si>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</si>
  <si>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</si>
  <si>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</si>
  <si>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</si>
  <si>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</si>
  <si>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</si>
  <si>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</si>
  <si>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</si>
  <si>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</si>
  <si>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</si>
  <si>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</si>
  <si>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</si>
  <si>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</si>
  <si>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</si>
  <si>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</si>
  <si>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</si>
  <si>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</si>
  <si>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</si>
  <si>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</si>
  <si>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</si>
  <si>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</si>
  <si>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</si>
  <si>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</si>
  <si>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</si>
  <si>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</si>
  <si>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</si>
  <si>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</si>
  <si>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</si>
  <si>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</si>
  <si>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</si>
  <si>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</si>
  <si>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</si>
  <si>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</si>
  <si>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</si>
  <si>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</si>
  <si>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</si>
  <si>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</si>
  <si>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</si>
  <si>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</si>
  <si>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</si>
  <si>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</si>
  <si>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</si>
  <si>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</si>
  <si>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</si>
  <si>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</si>
  <si>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</si>
  <si>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</si>
  <si>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</si>
  <si>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</si>
  <si>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</si>
  <si>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</si>
  <si>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</si>
  <si>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</si>
  <si>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</si>
  <si>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</si>
  <si>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</si>
  <si>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</si>
  <si>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</si>
  <si>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</si>
  <si>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</si>
  <si>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</si>
  <si>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</si>
  <si>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</si>
  <si>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</si>
  <si>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</si>
  <si>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</si>
  <si>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</si>
  <si>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</si>
  <si>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</si>
  <si>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</si>
  <si>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</si>
  <si>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</si>
  <si>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</si>
  <si>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</si>
  <si>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</si>
  <si>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</si>
  <si>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</si>
  <si>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</si>
  <si>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</si>
  <si>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</si>
  <si>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</si>
  <si>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</si>
  <si>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</si>
  <si>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</si>
  <si>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</si>
  <si>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</si>
  <si>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</si>
  <si>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</si>
  <si>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</si>
  <si>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</si>
  <si>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</si>
  <si>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</si>
  <si>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</si>
  <si>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</si>
  <si>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</si>
  <si>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</si>
  <si>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</si>
  <si>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</si>
  <si>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</si>
  <si>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</si>
  <si>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</si>
  <si>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</si>
  <si>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</si>
  <si>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</si>
  <si>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</si>
  <si>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</si>
  <si>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</si>
  <si>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</si>
  <si>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</si>
  <si>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</si>
  <si>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</si>
  <si>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</si>
  <si>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</si>
  <si>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</si>
  <si>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</si>
  <si>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</si>
  <si>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</si>
  <si>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</si>
  <si>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</si>
  <si>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</si>
  <si>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</si>
  <si>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</si>
  <si>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</si>
  <si>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</si>
  <si>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</si>
  <si>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</si>
  <si>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</si>
  <si>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</si>
  <si>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</si>
  <si>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</si>
  <si>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</si>
  <si>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</si>
  <si>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</si>
  <si>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</si>
  <si>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</si>
  <si>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</si>
  <si>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</si>
  <si>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</si>
  <si>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</si>
  <si>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</si>
  <si>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</si>
  <si>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</si>
  <si>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</si>
  <si>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</si>
  <si>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</si>
  <si>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</si>
  <si>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</si>
  <si>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</si>
  <si>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</si>
  <si>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</si>
  <si>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</si>
  <si>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</si>
  <si>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</si>
  <si>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</si>
  <si>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</si>
  <si>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</si>
  <si>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</si>
  <si>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</si>
  <si>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</si>
  <si>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</si>
  <si>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</si>
  <si>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</si>
  <si>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</si>
  <si>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</si>
  <si>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</si>
  <si>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</si>
  <si>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</si>
  <si>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</si>
  <si>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</si>
  <si>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</si>
  <si>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</si>
  <si>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</si>
  <si>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</si>
  <si>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</si>
  <si>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</si>
  <si>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</si>
  <si>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</si>
  <si>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</si>
  <si>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</si>
  <si>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</si>
  <si>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</si>
  <si>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</si>
  <si>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</si>
  <si>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</si>
  <si>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</si>
  <si>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</si>
  <si>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</si>
  <si>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</si>
  <si>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</si>
  <si>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</si>
  <si>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</si>
  <si>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</si>
  <si>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</si>
  <si>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</si>
  <si>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</si>
  <si>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</si>
  <si>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</si>
  <si>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</si>
  <si>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</si>
  <si>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</si>
  <si>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</si>
  <si>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</si>
  <si>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</si>
  <si>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</si>
  <si>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</si>
  <si>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</si>
  <si>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</si>
  <si>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</si>
  <si>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</si>
  <si>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</si>
  <si>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</si>
  <si>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</si>
  <si>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</si>
  <si>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</si>
  <si>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</si>
  <si>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</si>
  <si>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</si>
  <si>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</si>
  <si>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</si>
  <si>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</si>
  <si>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</si>
  <si>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</si>
  <si>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</si>
  <si>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</si>
  <si>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</si>
  <si>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</si>
  <si>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</si>
  <si>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</si>
  <si>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</si>
  <si>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</si>
  <si>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</si>
  <si>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</si>
  <si>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</si>
  <si>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</si>
  <si>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</si>
  <si>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</si>
  <si>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</si>
  <si>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</si>
  <si>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</si>
  <si>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</si>
  <si>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</si>
  <si>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</si>
  <si>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</si>
  <si>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</si>
  <si>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</si>
  <si>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</si>
  <si>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</si>
  <si>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</si>
  <si>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</si>
  <si>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</si>
  <si>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</si>
  <si>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</si>
  <si>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</si>
  <si>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</si>
  <si>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</si>
  <si>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</si>
  <si>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</si>
  <si>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</si>
  <si>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</si>
  <si>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</si>
  <si>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</si>
  <si>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</si>
  <si>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</si>
  <si>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</si>
  <si>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</si>
  <si>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</si>
  <si>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</si>
  <si>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</si>
  <si>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</si>
  <si>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</si>
  <si>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</si>
  <si>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</si>
  <si>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</si>
  <si>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</si>
  <si>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</si>
  <si>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</si>
  <si>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</si>
  <si>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</si>
  <si>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</si>
  <si>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</si>
  <si>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</si>
  <si>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</si>
  <si>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</si>
  <si>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</si>
  <si>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</si>
  <si>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</si>
  <si>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</si>
  <si>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</si>
  <si>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</si>
  <si>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</si>
  <si>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</si>
  <si>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</si>
  <si>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</si>
  <si>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</si>
  <si>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</si>
  <si>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</si>
  <si>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</si>
  <si>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</si>
  <si>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</si>
  <si>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</si>
  <si>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</si>
  <si>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</si>
  <si>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</si>
  <si>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</si>
  <si>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</si>
  <si>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</si>
  <si>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</si>
  <si>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</si>
  <si>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</si>
  <si>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</si>
  <si>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</si>
  <si>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</si>
  <si>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</si>
  <si>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</si>
  <si>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</si>
  <si>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</si>
  <si>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</si>
  <si>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</si>
  <si>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</si>
  <si>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</si>
  <si>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</si>
  <si>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</si>
  <si>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</si>
  <si>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</si>
  <si>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</si>
  <si>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</si>
  <si>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</si>
  <si>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</si>
  <si>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</si>
  <si>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</si>
  <si>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</si>
  <si>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</si>
  <si>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</si>
  <si>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</si>
  <si>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</si>
  <si>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</si>
  <si>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</si>
  <si>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</si>
  <si>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</si>
  <si>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</si>
  <si>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</si>
  <si>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</si>
  <si>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</si>
  <si>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</si>
  <si>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</si>
  <si>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</si>
  <si>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</si>
  <si>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</si>
  <si>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</si>
  <si>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</si>
  <si>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</si>
  <si>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</si>
  <si>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</si>
  <si>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</si>
  <si>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</si>
  <si>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</si>
  <si>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</si>
  <si>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</si>
  <si>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</si>
  <si>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</si>
  <si>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</si>
  <si>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</si>
  <si>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</si>
  <si>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</si>
  <si>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</si>
  <si>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</si>
  <si>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</si>
  <si>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</si>
  <si>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</si>
  <si>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</si>
  <si>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</si>
  <si>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</si>
  <si>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</si>
  <si>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</si>
  <si>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</si>
  <si>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</si>
  <si>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</si>
  <si>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</si>
  <si>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</si>
  <si>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</si>
  <si>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</si>
  <si>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</si>
  <si>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</si>
  <si>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</si>
  <si>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</si>
  <si>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</si>
  <si>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</si>
  <si>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</si>
  <si>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</si>
  <si>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</si>
  <si>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</si>
  <si>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</si>
  <si>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</si>
  <si>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</si>
  <si>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</si>
  <si>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</si>
  <si>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</si>
  <si>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</si>
  <si>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</si>
  <si>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</si>
  <si>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</si>
  <si>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</si>
  <si>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</si>
  <si>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</si>
  <si>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</si>
  <si>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</si>
  <si>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</si>
  <si>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</si>
  <si>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</si>
  <si>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</si>
  <si>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</si>
  <si>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</si>
  <si>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</si>
  <si>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</si>
  <si>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</si>
  <si>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</si>
  <si>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</si>
  <si>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</si>
  <si>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</si>
  <si>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</si>
  <si>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</si>
  <si>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</si>
  <si>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</si>
  <si>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</si>
  <si>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</si>
  <si>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</si>
  <si>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</si>
  <si>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</si>
  <si>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</si>
  <si>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</si>
  <si>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</si>
  <si>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</si>
  <si>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</si>
  <si>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</si>
  <si>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</si>
  <si>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</si>
  <si>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</si>
  <si>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</si>
  <si>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</si>
  <si>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</si>
  <si>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</si>
  <si>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</si>
  <si>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</si>
  <si>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</si>
  <si>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</si>
  <si>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</si>
  <si>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</si>
  <si>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</si>
  <si>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</si>
  <si>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</si>
  <si>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</si>
  <si>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</si>
  <si>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</si>
  <si>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</si>
  <si>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</si>
  <si>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</si>
  <si>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</si>
  <si>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</si>
  <si>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</si>
  <si>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</si>
  <si>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</si>
  <si>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</si>
  <si>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</si>
  <si>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</si>
  <si>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</si>
  <si>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</si>
  <si>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</si>
  <si>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</si>
  <si>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</si>
  <si>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</si>
  <si>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</si>
  <si>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</si>
  <si>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</si>
  <si>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</si>
  <si>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</si>
  <si>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</si>
  <si>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</si>
  <si>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</si>
  <si>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</si>
  <si>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</si>
  <si>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</si>
  <si>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</si>
  <si>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</si>
  <si>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</si>
  <si>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</si>
  <si>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</si>
  <si>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</si>
  <si>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</si>
  <si>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</si>
  <si>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</si>
  <si>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</si>
  <si>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</si>
  <si>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</si>
  <si>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</si>
  <si>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</si>
  <si>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</si>
  <si>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</si>
  <si>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</si>
  <si>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</si>
  <si>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</si>
  <si>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</si>
  <si>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</si>
  <si>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</si>
  <si>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</si>
  <si>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</si>
  <si>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</si>
  <si>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</si>
  <si>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</si>
  <si>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</si>
  <si>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</si>
  <si>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</si>
  <si>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</si>
  <si>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</si>
  <si>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</si>
  <si>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</si>
  <si>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</si>
  <si>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</si>
  <si>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</si>
  <si>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</si>
  <si>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</si>
  <si>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</si>
  <si>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</si>
  <si>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</si>
  <si>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</si>
  <si>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</si>
  <si>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</si>
  <si>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</si>
  <si>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</si>
  <si>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</si>
  <si>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</si>
  <si>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</si>
  <si>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</si>
  <si>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</si>
  <si>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</si>
  <si>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</si>
  <si>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</si>
  <si>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</si>
  <si>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</si>
  <si>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</si>
  <si>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</si>
  <si>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</si>
  <si>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</si>
  <si>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</si>
  <si>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</si>
  <si>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</si>
  <si>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</si>
  <si>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</si>
  <si>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</si>
  <si>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</si>
  <si>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</si>
  <si>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</si>
  <si>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</si>
  <si>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</si>
  <si>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</si>
  <si>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</si>
  <si>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</si>
  <si>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</si>
  <si>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</si>
  <si>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</si>
  <si>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</si>
  <si>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</si>
  <si>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</si>
  <si>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</si>
  <si>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</si>
  <si>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</si>
  <si>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</si>
  <si>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</si>
  <si>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</si>
  <si>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</si>
  <si>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</si>
  <si>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</si>
  <si>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</si>
  <si>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</si>
  <si>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</si>
  <si>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</si>
  <si>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</si>
  <si>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</si>
  <si>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</si>
  <si>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</si>
  <si>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</si>
  <si>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</si>
  <si>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</si>
  <si>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</si>
  <si>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</si>
  <si>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</si>
  <si>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</si>
  <si>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</si>
  <si>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</si>
  <si>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</si>
  <si>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</si>
  <si>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</si>
  <si>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</si>
  <si>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</si>
  <si>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</si>
  <si>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</si>
  <si>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</si>
  <si>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</si>
  <si>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</si>
  <si>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</si>
  <si>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</si>
  <si>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</si>
  <si>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</si>
  <si>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</si>
  <si>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</si>
  <si>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</si>
  <si>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</si>
  <si>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</si>
  <si>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</si>
  <si>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</si>
  <si>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</si>
  <si>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</si>
  <si>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</si>
  <si>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</si>
  <si>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</si>
  <si>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</si>
  <si>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</si>
  <si>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</si>
  <si>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</si>
  <si>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</si>
  <si>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</si>
  <si>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</si>
  <si>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</si>
  <si>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</si>
  <si>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</si>
  <si>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</si>
  <si>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</si>
  <si>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</si>
  <si>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</si>
  <si>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</si>
  <si>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</si>
  <si>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</si>
  <si>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</si>
  <si>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</si>
  <si>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</si>
  <si>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</si>
  <si>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</si>
  <si>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</si>
  <si>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</si>
  <si>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</si>
  <si>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</si>
  <si>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</si>
  <si>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</si>
  <si>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</si>
  <si>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</si>
  <si>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</si>
  <si>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</si>
  <si>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</si>
  <si>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</si>
  <si>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</si>
  <si>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</si>
  <si>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</si>
  <si>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</si>
  <si>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</si>
  <si>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</si>
  <si>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</si>
  <si>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</si>
  <si>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</si>
  <si>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</si>
  <si>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</si>
  <si>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</si>
  <si>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</si>
  <si>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</si>
  <si>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</si>
  <si>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</si>
  <si>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</si>
  <si>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</si>
  <si>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</si>
  <si>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</si>
  <si>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</si>
  <si>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</si>
  <si>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</si>
  <si>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</si>
  <si>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</si>
  <si>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</si>
  <si>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</si>
  <si>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</si>
  <si>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</si>
  <si>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</si>
  <si>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</si>
  <si>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</si>
  <si>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</si>
  <si>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</si>
  <si>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</si>
  <si>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</si>
  <si>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</si>
  <si>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</si>
  <si>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</si>
  <si>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</si>
  <si>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</si>
  <si>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</si>
  <si>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</si>
  <si>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</si>
  <si>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</si>
  <si>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</si>
  <si>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</si>
  <si>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</si>
  <si>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</si>
  <si>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</si>
  <si>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</si>
  <si>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</si>
  <si>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</si>
  <si>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</si>
  <si>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</si>
  <si>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</si>
  <si>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</si>
  <si>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</si>
  <si>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</si>
  <si>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</si>
  <si>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</si>
  <si>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</si>
  <si>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</si>
  <si>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</si>
  <si>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</si>
  <si>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</si>
  <si>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</si>
  <si>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</si>
  <si>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</si>
  <si>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</si>
  <si>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</si>
  <si>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</si>
  <si>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</si>
  <si>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</si>
  <si>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</si>
  <si>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</si>
  <si>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</si>
  <si>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</si>
  <si>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</si>
  <si>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</si>
  <si>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</si>
  <si>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</si>
  <si>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</si>
  <si>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</si>
  <si>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</si>
  <si>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</si>
  <si>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</si>
  <si>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</si>
  <si>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</si>
  <si>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</si>
  <si>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</si>
  <si>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</si>
  <si>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</si>
  <si>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</si>
  <si>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</si>
  <si>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</si>
  <si>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</si>
  <si>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</si>
  <si>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</si>
  <si>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</si>
  <si>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</si>
  <si>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</si>
  <si>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</si>
  <si>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</si>
  <si>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</si>
  <si>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</si>
  <si>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</si>
  <si>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</si>
  <si>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</si>
  <si>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</si>
  <si>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</si>
  <si>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</si>
  <si>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</si>
  <si>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</si>
  <si>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</si>
  <si>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</si>
  <si>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</si>
  <si>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</si>
  <si>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</si>
  <si>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</si>
  <si>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</si>
  <si>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</si>
  <si>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</si>
  <si>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</si>
  <si>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</si>
  <si>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</si>
  <si>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</si>
  <si>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</si>
  <si>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</si>
  <si>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</si>
  <si>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</si>
  <si>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</si>
  <si>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</si>
  <si>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</si>
  <si>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</si>
  <si>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</si>
  <si>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</si>
  <si>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</si>
  <si>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</si>
  <si>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</si>
  <si>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</si>
  <si>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</si>
  <si>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</si>
  <si>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</si>
  <si>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</si>
  <si>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</si>
  <si>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</si>
  <si>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</si>
  <si>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</si>
  <si>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</si>
  <si>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</si>
  <si>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</si>
  <si>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</si>
  <si>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</si>
  <si>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</si>
  <si>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</si>
  <si>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</si>
  <si>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</si>
  <si>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</si>
  <si>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</si>
  <si>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</si>
  <si>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</si>
  <si>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</si>
  <si>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</si>
  <si>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</si>
  <si>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</si>
  <si>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</si>
  <si>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</si>
  <si>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</si>
  <si>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</si>
  <si>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</si>
  <si>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</si>
  <si>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</si>
  <si>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</si>
  <si>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</si>
  <si>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</si>
  <si>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</si>
  <si>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</si>
  <si>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</si>
  <si>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</si>
  <si>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</si>
  <si>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</si>
  <si>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</si>
  <si>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</si>
  <si>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</si>
  <si>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</si>
  <si>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</si>
  <si>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</si>
  <si>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</si>
  <si>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</si>
  <si>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</si>
  <si>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</si>
  <si>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</si>
  <si>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</si>
  <si>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</si>
  <si>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</si>
  <si>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</si>
  <si>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</si>
  <si>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</si>
  <si>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</si>
  <si>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</si>
  <si>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</si>
  <si>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</si>
  <si>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</si>
  <si>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</si>
  <si>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</si>
  <si>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</si>
  <si>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</si>
  <si>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</si>
  <si>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</si>
  <si>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</si>
  <si>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</si>
  <si>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</si>
  <si>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</si>
  <si>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</si>
  <si>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</si>
  <si>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</si>
  <si>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</si>
  <si>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</si>
  <si>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</si>
  <si>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</si>
  <si>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</si>
  <si>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</si>
  <si>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</si>
  <si>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</si>
  <si>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</si>
  <si>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</si>
  <si>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</si>
  <si>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</si>
  <si>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</si>
  <si>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</si>
  <si>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</si>
  <si>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</si>
  <si>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</si>
  <si>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</si>
  <si>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</si>
  <si>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</si>
  <si>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</si>
  <si>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</si>
  <si>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</si>
  <si>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</si>
  <si>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</si>
  <si>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</si>
  <si>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</si>
  <si>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</si>
  <si>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</si>
  <si>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</si>
  <si>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</si>
  <si>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</si>
  <si>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</si>
  <si>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</si>
  <si>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</si>
  <si>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</si>
  <si>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</si>
  <si>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</si>
  <si>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</si>
  <si>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</si>
  <si>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</si>
  <si>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</si>
  <si>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</si>
  <si>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</si>
  <si>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</si>
  <si>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</si>
  <si>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</si>
  <si>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</si>
  <si>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</si>
  <si>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</si>
  <si>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</si>
  <si>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</si>
  <si>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</si>
  <si>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</si>
  <si>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</si>
  <si>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</si>
  <si>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</si>
  <si>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</si>
  <si>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</si>
  <si>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</si>
  <si>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</si>
  <si>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</si>
  <si>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</si>
  <si>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</si>
  <si>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</si>
  <si>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</si>
  <si>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</si>
  <si>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</si>
  <si>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</si>
  <si>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</si>
  <si>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</si>
  <si>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</si>
  <si>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</si>
  <si>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</si>
  <si>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</si>
  <si>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</si>
  <si>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</si>
  <si>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</si>
  <si>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</si>
  <si>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</si>
  <si>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</si>
  <si>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</si>
  <si>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</si>
  <si>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</si>
  <si>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</si>
  <si>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</si>
  <si>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</si>
  <si>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</si>
  <si>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</si>
  <si>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</si>
  <si>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</si>
  <si>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</si>
  <si>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</si>
  <si>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</si>
  <si>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</si>
  <si>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</si>
  <si>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</si>
  <si>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</si>
  <si>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</si>
  <si>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</si>
  <si>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</si>
  <si>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</si>
  <si>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</si>
  <si>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</si>
  <si>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</si>
  <si>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</si>
  <si>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</si>
  <si>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</si>
  <si>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</si>
  <si>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</si>
  <si>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</si>
  <si>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</si>
  <si>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</si>
  <si>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</si>
  <si>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</si>
  <si>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</si>
  <si>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</si>
  <si>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</si>
  <si>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</si>
  <si>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</si>
  <si>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</si>
  <si>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</si>
  <si>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</si>
  <si>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</si>
  <si>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</si>
  <si>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</si>
  <si>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</si>
  <si>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</si>
  <si>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</si>
  <si>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</si>
  <si>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</si>
  <si>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</si>
  <si>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</si>
  <si>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</si>
  <si>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</si>
  <si>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</si>
  <si>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</si>
  <si>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</si>
  <si>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</si>
  <si>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</si>
  <si>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</si>
  <si>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</si>
  <si>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</si>
  <si>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</si>
  <si>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</si>
  <si>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</si>
  <si>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</si>
  <si>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</si>
  <si>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</si>
  <si>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</si>
  <si>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</si>
  <si>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</si>
  <si>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</si>
  <si>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</si>
  <si>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</si>
  <si>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</si>
  <si>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</si>
  <si>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</si>
  <si>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</si>
  <si>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</si>
  <si>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</si>
  <si>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</si>
  <si>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</si>
  <si>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</si>
  <si>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</si>
  <si>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</si>
  <si>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</si>
  <si>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</si>
  <si>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</si>
  <si>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</si>
  <si>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</si>
  <si>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</si>
  <si>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</si>
  <si>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</si>
  <si>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</si>
  <si>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</si>
  <si>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</si>
  <si>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</si>
  <si>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</si>
  <si>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</si>
  <si>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</si>
  <si>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</si>
  <si>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</si>
  <si>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</si>
  <si>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</si>
  <si>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</si>
  <si>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</si>
  <si>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</si>
  <si>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</si>
  <si>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</si>
  <si>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</si>
  <si>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</si>
  <si>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</si>
  <si>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</si>
  <si>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</si>
  <si>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</si>
  <si>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</si>
  <si>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</si>
  <si>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</si>
  <si>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</si>
  <si>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</si>
  <si>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</si>
  <si>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</si>
  <si>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</si>
  <si>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</si>
  <si>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</si>
  <si>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</si>
  <si>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</si>
  <si>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</si>
  <si>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</si>
  <si>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</si>
  <si>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</si>
  <si>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</si>
  <si>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</si>
  <si>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</si>
  <si>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</si>
  <si>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</si>
  <si>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</si>
  <si>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</si>
  <si>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</si>
  <si>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</si>
  <si>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</si>
  <si>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</si>
  <si>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</si>
  <si>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</si>
  <si>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</si>
  <si>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</si>
  <si>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</si>
  <si>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</si>
  <si>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</si>
  <si>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</si>
  <si>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</si>
  <si>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</si>
  <si>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</si>
  <si>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</si>
  <si>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</si>
  <si>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</si>
  <si>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</si>
  <si>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</si>
  <si>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</si>
  <si>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</si>
  <si>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</si>
  <si>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</si>
  <si>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</si>
  <si>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</si>
  <si>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</si>
  <si>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</si>
  <si>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</si>
  <si>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</si>
  <si>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</si>
  <si>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</si>
  <si>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</si>
  <si>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</si>
  <si>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</si>
  <si>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</si>
  <si>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</si>
  <si>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</si>
  <si>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</si>
  <si>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</si>
  <si>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</si>
  <si>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</si>
  <si>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</si>
  <si>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</si>
  <si>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</si>
  <si>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</si>
  <si>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</si>
  <si>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</si>
  <si>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</si>
  <si>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</si>
  <si>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</si>
  <si>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</si>
  <si>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</si>
  <si>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</si>
  <si>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</si>
  <si>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</si>
  <si>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</si>
  <si>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</si>
  <si>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</si>
  <si>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</si>
  <si>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</si>
  <si>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</si>
  <si>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</si>
  <si>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</si>
  <si>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</si>
  <si>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</si>
  <si>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</si>
  <si>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</si>
  <si>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</si>
  <si>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</si>
  <si>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</si>
  <si>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</si>
  <si>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</si>
  <si>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</si>
  <si>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</si>
  <si>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</si>
  <si>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</si>
  <si>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</si>
  <si>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</si>
  <si>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</si>
  <si>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</si>
  <si>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</si>
  <si>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</si>
  <si>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</si>
  <si>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</si>
  <si>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</si>
  <si>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</si>
  <si>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</si>
  <si>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</si>
  <si>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</si>
  <si>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</si>
  <si>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</si>
  <si>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</si>
  <si>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</si>
  <si>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</si>
  <si>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</si>
  <si>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</si>
  <si>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</si>
  <si>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</si>
  <si>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</si>
  <si>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</si>
  <si>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</si>
  <si>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</si>
  <si>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</si>
  <si>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</si>
  <si>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</si>
  <si>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</si>
  <si>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</si>
  <si>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</si>
  <si>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</si>
  <si>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</si>
  <si>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</si>
  <si>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</si>
  <si>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</si>
  <si>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</si>
  <si>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</si>
  <si>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</si>
  <si>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</si>
  <si>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</si>
  <si>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</si>
  <si>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</si>
  <si>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</si>
  <si>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</si>
  <si>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</si>
  <si>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</si>
  <si>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</si>
  <si>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</si>
  <si>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</si>
  <si>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</si>
  <si>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</si>
  <si>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</si>
  <si>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</si>
  <si>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</si>
  <si>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</si>
  <si>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</si>
  <si>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</si>
  <si>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</si>
  <si>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</si>
  <si>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</si>
  <si>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</si>
  <si>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</si>
  <si>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</si>
  <si>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</si>
  <si>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</si>
  <si>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</si>
  <si>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</si>
  <si>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</si>
  <si>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</si>
  <si>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</si>
  <si>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</si>
  <si>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</si>
  <si>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</si>
  <si>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</si>
  <si>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</si>
  <si>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</si>
  <si>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</si>
  <si>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</si>
  <si>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</si>
  <si>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</si>
  <si>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</si>
  <si>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</si>
  <si>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</si>
  <si>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</si>
  <si>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</si>
  <si>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</si>
  <si>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</si>
  <si>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</si>
  <si>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</si>
  <si>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</si>
  <si>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</si>
  <si>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</si>
  <si>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</si>
  <si>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</si>
  <si>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</si>
  <si>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</si>
  <si>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</si>
  <si>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</si>
  <si>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</si>
  <si>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</si>
  <si>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</si>
  <si>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</si>
  <si>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</si>
  <si>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</si>
  <si>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</si>
  <si>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</si>
  <si>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</si>
  <si>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</si>
  <si>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</si>
  <si>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</si>
  <si>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</si>
  <si>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</si>
  <si>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</si>
  <si>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</si>
  <si>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</si>
  <si>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</si>
  <si>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</si>
  <si>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</si>
  <si>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</si>
  <si>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</si>
  <si>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</si>
  <si>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</si>
  <si>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</si>
  <si>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</si>
  <si>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</si>
  <si>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</si>
  <si>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</si>
  <si>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</si>
  <si>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</si>
  <si>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</si>
  <si>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</si>
  <si>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</si>
  <si>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</si>
  <si>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</si>
  <si>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</si>
  <si>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</si>
  <si>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</si>
  <si>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</si>
  <si>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</si>
  <si>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</si>
  <si>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</si>
  <si>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</si>
  <si>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</si>
  <si>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</si>
  <si>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</si>
  <si>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</si>
  <si>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</si>
  <si>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</si>
  <si>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</si>
  <si>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</si>
  <si>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</si>
  <si>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</si>
  <si>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</si>
  <si>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</si>
  <si>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</si>
  <si>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</si>
  <si>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</si>
  <si>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</si>
  <si>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</si>
  <si>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</si>
  <si>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</si>
  <si>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</si>
  <si>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</si>
  <si>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</si>
  <si>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</si>
  <si>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</si>
  <si>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</si>
  <si>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</si>
  <si>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</si>
  <si>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</si>
  <si>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</si>
  <si>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</si>
  <si>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</si>
  <si>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</si>
  <si>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</si>
  <si>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</si>
  <si>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</si>
  <si>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</si>
  <si>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</si>
  <si>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</si>
  <si>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</si>
  <si>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</si>
  <si>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</si>
  <si>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</si>
  <si>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</si>
  <si>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</si>
  <si>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</si>
  <si>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</si>
  <si>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</si>
  <si>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</si>
  <si>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</si>
  <si>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</si>
  <si>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</si>
  <si>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</si>
  <si>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</si>
  <si>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</si>
  <si>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</si>
  <si>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</si>
  <si>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</si>
  <si>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</si>
  <si>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</si>
  <si>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</si>
  <si>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</si>
  <si>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</si>
  <si>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</si>
  <si>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</si>
  <si>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</si>
  <si>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</si>
  <si>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</si>
  <si>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</si>
  <si>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</si>
  <si>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</si>
  <si>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</si>
  <si>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</si>
  <si>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</si>
  <si>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</si>
  <si>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</si>
  <si>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</si>
  <si>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</si>
  <si>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</si>
  <si>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</si>
  <si>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</si>
  <si>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</si>
  <si>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</si>
  <si>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</si>
  <si>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</si>
  <si>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</si>
  <si>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</si>
  <si>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</si>
  <si>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</si>
  <si>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</si>
  <si>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</si>
  <si>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</si>
  <si>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</si>
  <si>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</si>
  <si>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</si>
  <si>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</si>
  <si>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</si>
  <si>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</si>
  <si>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</si>
  <si>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</si>
  <si>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</si>
  <si>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</si>
  <si>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</si>
  <si>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</si>
  <si>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</si>
  <si>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</si>
  <si>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</si>
  <si>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</si>
  <si>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</si>
  <si>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</si>
  <si>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</si>
  <si>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</si>
  <si>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</si>
  <si>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</si>
  <si>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</si>
  <si>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</si>
  <si>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</si>
  <si>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</si>
  <si>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</si>
  <si>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</si>
  <si>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</si>
  <si>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</si>
  <si>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</si>
  <si>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</si>
  <si>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</si>
  <si>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</si>
  <si>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</si>
  <si>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</si>
  <si>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</si>
  <si>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</si>
  <si>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</si>
  <si>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</si>
  <si>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</si>
  <si>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</si>
  <si>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</si>
  <si>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</si>
  <si>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</si>
  <si>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</si>
  <si>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</si>
  <si>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</si>
  <si>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</si>
  <si>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</si>
  <si>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</si>
  <si>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</si>
  <si>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</si>
  <si>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</si>
  <si>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</si>
  <si>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</si>
  <si>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</si>
  <si>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</si>
  <si>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</si>
  <si>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</si>
  <si>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</si>
  <si>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</si>
  <si>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</si>
  <si>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</si>
  <si>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</si>
  <si>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</si>
  <si>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</si>
  <si>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</si>
  <si>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</si>
  <si>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</si>
  <si>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</si>
  <si>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</si>
  <si>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</si>
  <si>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</si>
  <si>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</si>
  <si>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</si>
  <si>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</si>
  <si>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</si>
  <si>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</si>
  <si>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</si>
  <si>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</si>
  <si>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</si>
  <si>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</si>
  <si>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</si>
  <si>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</si>
  <si>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</si>
  <si>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</si>
  <si>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</si>
  <si>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</si>
  <si>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</si>
  <si>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</si>
  <si>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</si>
  <si>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</si>
  <si>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</si>
  <si>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</si>
  <si>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</si>
  <si>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</si>
  <si>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</si>
  <si>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</si>
  <si>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</si>
  <si>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</si>
  <si>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</si>
  <si>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</si>
  <si>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</si>
  <si>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</si>
  <si>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</si>
  <si>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</si>
  <si>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</si>
  <si>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</si>
  <si>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</si>
  <si>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</si>
  <si>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</si>
  <si>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</si>
  <si>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</si>
  <si>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</si>
  <si>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</si>
  <si>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</si>
  <si>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</si>
  <si>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</si>
  <si>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</si>
  <si>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</si>
  <si>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</si>
  <si>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</si>
  <si>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</si>
  <si>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</si>
  <si>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</si>
  <si>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</si>
  <si>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</si>
  <si>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</si>
  <si>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</si>
  <si>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</si>
  <si>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</si>
  <si>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</si>
  <si>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</si>
  <si>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</si>
  <si>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</si>
  <si>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</si>
  <si>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</si>
  <si>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</si>
  <si>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</si>
  <si>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</si>
  <si>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</si>
  <si>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</si>
  <si>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</si>
  <si>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</si>
  <si>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</si>
  <si>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</si>
  <si>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</si>
  <si>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</si>
  <si>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</si>
  <si>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</si>
  <si>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</si>
  <si>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</si>
  <si>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</si>
  <si>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</si>
  <si>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</si>
  <si>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</si>
  <si>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</si>
  <si>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</si>
  <si>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</si>
  <si>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</si>
  <si>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</si>
  <si>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</si>
  <si>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</si>
  <si>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</si>
  <si>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</si>
  <si>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</si>
  <si>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</si>
  <si>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</si>
  <si>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</si>
  <si>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</si>
  <si>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</si>
  <si>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</si>
  <si>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</si>
  <si>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</si>
  <si>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</si>
  <si>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</si>
  <si>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</si>
  <si>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</si>
  <si>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</si>
  <si>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</si>
  <si>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</si>
  <si>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</si>
  <si>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</si>
  <si>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</si>
  <si>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</si>
  <si>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</si>
  <si>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</si>
  <si>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</si>
  <si>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</si>
  <si>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</si>
  <si>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</si>
  <si>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</si>
  <si>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</si>
  <si>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</si>
  <si>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</si>
  <si>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</si>
  <si>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</si>
  <si>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</si>
  <si>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</si>
  <si>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</si>
  <si>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</si>
  <si>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</si>
  <si>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</si>
  <si>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</si>
  <si>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</si>
  <si>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</si>
  <si>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</si>
  <si>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</si>
  <si>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</si>
  <si>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</si>
  <si>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</si>
  <si>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</si>
  <si>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</si>
  <si>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</si>
  <si>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</si>
  <si>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</si>
  <si>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</si>
  <si>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</si>
  <si>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</si>
  <si>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</si>
  <si>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</si>
  <si>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</si>
  <si>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</si>
  <si>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</si>
  <si>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</si>
  <si>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</si>
  <si>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</si>
  <si>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</si>
  <si>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</si>
  <si>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</si>
  <si>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</si>
  <si>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</si>
  <si>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</si>
  <si>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</si>
  <si>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</si>
  <si>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</si>
  <si>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</si>
  <si>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</si>
  <si>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</si>
  <si>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</si>
  <si>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</si>
  <si>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</si>
  <si>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</si>
  <si>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</si>
  <si>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</si>
  <si>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</si>
  <si>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</si>
  <si>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</si>
  <si>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</si>
  <si>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</si>
  <si>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</si>
  <si>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</si>
  <si>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</si>
  <si>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</si>
  <si>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</si>
  <si>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</si>
  <si>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</si>
  <si>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</si>
  <si>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</si>
  <si>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</si>
  <si>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</si>
  <si>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</si>
  <si>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</si>
  <si>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</si>
  <si>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</si>
  <si>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</si>
  <si>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</si>
  <si>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</si>
  <si>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</si>
  <si>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</si>
  <si>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</si>
  <si>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</si>
  <si>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</si>
  <si>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</si>
  <si>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</si>
  <si>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</si>
  <si>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</si>
  <si>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</si>
  <si>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</si>
  <si>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</si>
  <si>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</si>
  <si>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</si>
  <si>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</si>
  <si>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</si>
  <si>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</si>
  <si>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</si>
  <si>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</si>
  <si>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</si>
  <si>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</si>
  <si>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</si>
  <si>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</si>
  <si>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</si>
  <si>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</si>
  <si>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</si>
  <si>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</si>
  <si>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</si>
  <si>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</si>
  <si>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</si>
  <si>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</si>
  <si>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</si>
  <si>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</si>
  <si>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</si>
  <si>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</si>
  <si>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</si>
  <si>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</si>
  <si>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</si>
  <si>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</si>
  <si>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</si>
  <si>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</si>
  <si>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</si>
  <si>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</si>
  <si>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</si>
  <si>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</si>
  <si>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</si>
  <si>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</si>
  <si>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</si>
  <si>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</si>
  <si>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</si>
  <si>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</si>
  <si>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</si>
  <si>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</si>
  <si>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</si>
  <si>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</si>
  <si>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</si>
  <si>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</si>
  <si>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</si>
  <si>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</si>
  <si>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</si>
  <si>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</si>
  <si>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</si>
  <si>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</si>
  <si>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</si>
  <si>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</si>
  <si>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</si>
  <si>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</si>
  <si>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</si>
  <si>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</si>
  <si>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</si>
  <si>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</si>
  <si>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</si>
  <si>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</si>
  <si>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</si>
  <si>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</si>
  <si>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</si>
  <si>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</si>
  <si>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</si>
  <si>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</si>
  <si>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</si>
  <si>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</si>
  <si>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</si>
  <si>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</si>
  <si>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</si>
  <si>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</si>
  <si>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</si>
  <si>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</si>
  <si>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</si>
  <si>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</si>
  <si>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</si>
  <si>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</si>
  <si>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</si>
  <si>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</si>
  <si>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</si>
  <si>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</si>
  <si>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</si>
  <si>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</si>
  <si>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</si>
  <si>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</si>
  <si>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</si>
  <si>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</si>
  <si>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</si>
  <si>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</si>
  <si>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</si>
  <si>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</si>
  <si>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</si>
  <si>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</si>
  <si>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</si>
  <si>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</si>
  <si>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</si>
  <si>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</si>
  <si>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</si>
  <si>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</si>
  <si>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</si>
  <si>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</si>
  <si>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</si>
  <si>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</si>
  <si>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</si>
  <si>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</si>
  <si>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</si>
  <si>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</si>
  <si>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</si>
  <si>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</si>
  <si>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</si>
  <si>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</si>
  <si>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</si>
  <si>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</si>
  <si>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</si>
  <si>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</si>
  <si>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</si>
  <si>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</si>
  <si>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</si>
  <si>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</si>
  <si>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</si>
  <si>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</si>
  <si>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</si>
  <si>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</si>
  <si>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</si>
  <si>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</si>
  <si>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</si>
  <si>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</si>
  <si>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</si>
  <si>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</si>
  <si>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</si>
  <si>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</si>
  <si>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</si>
  <si>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</si>
  <si>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</si>
  <si>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</si>
  <si>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</si>
  <si>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</si>
  <si>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</si>
  <si>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</si>
  <si>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</si>
  <si>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</si>
  <si>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</si>
  <si>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</si>
  <si>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</si>
  <si>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</si>
  <si>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</si>
  <si>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</si>
  <si>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</si>
  <si>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</si>
  <si>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</si>
  <si>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</si>
  <si>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</si>
  <si>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</si>
  <si>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</si>
  <si>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</si>
  <si>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</si>
  <si>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</si>
  <si>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</si>
  <si>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</si>
  <si>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</si>
  <si>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</si>
  <si>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</si>
  <si>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</si>
  <si>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</si>
  <si>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</si>
  <si>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</si>
  <si>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</si>
  <si>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</si>
  <si>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</si>
  <si>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</si>
  <si>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</si>
  <si>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</si>
  <si>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</si>
  <si>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</si>
  <si>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</si>
  <si>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</si>
  <si>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</si>
  <si>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</si>
  <si>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</si>
  <si>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</si>
  <si>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</si>
  <si>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</si>
  <si>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</si>
  <si>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</si>
  <si>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</si>
  <si>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</si>
  <si>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</si>
  <si>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</si>
  <si>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</si>
  <si>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</si>
  <si>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</si>
  <si>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</si>
  <si>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</si>
  <si>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</si>
  <si>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</si>
  <si>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</si>
  <si>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</si>
  <si>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</si>
  <si>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</si>
  <si>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</si>
  <si>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</si>
  <si>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</si>
  <si>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</si>
  <si>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</si>
  <si>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</si>
  <si>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</si>
  <si>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</si>
  <si>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</si>
  <si>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</si>
  <si>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</si>
  <si>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</si>
  <si>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</si>
  <si>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</si>
  <si>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</si>
  <si>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</si>
  <si>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</si>
  <si>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</si>
  <si>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</si>
  <si>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</si>
  <si>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</si>
  <si>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</si>
  <si>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</si>
  <si>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</si>
  <si>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</si>
  <si>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</si>
  <si>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</si>
  <si>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</si>
  <si>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</si>
  <si>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</si>
  <si>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</si>
  <si>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</si>
  <si>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</si>
  <si>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</si>
  <si>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</si>
  <si>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</si>
  <si>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</si>
  <si>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</si>
  <si>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</si>
  <si>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</si>
  <si>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</si>
  <si>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</si>
  <si>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</si>
  <si>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</si>
  <si>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</si>
  <si>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</si>
  <si>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</si>
  <si>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</si>
  <si>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</si>
  <si>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</si>
  <si>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</si>
  <si>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</si>
  <si>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</si>
  <si>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</si>
  <si>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</si>
  <si>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</si>
  <si>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</si>
  <si>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</si>
  <si>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</si>
  <si>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</si>
  <si>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</si>
  <si>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</si>
  <si>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</si>
  <si>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</si>
  <si>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</si>
  <si>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</si>
  <si>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</si>
  <si>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</si>
  <si>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</si>
  <si>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</si>
  <si>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</si>
  <si>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</si>
  <si>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</si>
  <si>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</si>
  <si>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</si>
  <si>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</si>
  <si>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</si>
  <si>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</si>
  <si>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</si>
  <si>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</si>
  <si>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</si>
  <si>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</si>
  <si>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</si>
  <si>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</si>
  <si>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</si>
  <si>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</si>
  <si>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</si>
  <si>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</si>
  <si>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</si>
  <si>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</si>
  <si>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</si>
  <si>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</si>
  <si>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</si>
  <si>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</si>
  <si>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</si>
  <si>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</si>
  <si>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</si>
  <si>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</si>
  <si>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</si>
  <si>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</si>
  <si>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</si>
  <si>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</si>
  <si>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</si>
  <si>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</si>
  <si>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</si>
  <si>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</si>
  <si>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</si>
  <si>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</si>
  <si>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</si>
  <si>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</si>
  <si>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</si>
  <si>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</si>
  <si>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</si>
  <si>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</si>
  <si>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</si>
  <si>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</si>
  <si>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</si>
  <si>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</si>
  <si>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</si>
  <si>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</si>
  <si>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</si>
  <si>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</si>
  <si>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</si>
  <si>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</si>
  <si>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</si>
  <si>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</si>
  <si>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</si>
  <si>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</si>
  <si>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</si>
  <si>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</si>
  <si>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</si>
  <si>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</si>
  <si>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</si>
  <si>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</si>
  <si>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</si>
  <si>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</si>
  <si>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</si>
  <si>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</si>
  <si>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</si>
  <si>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</si>
  <si>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</si>
  <si>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</si>
  <si>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</si>
  <si>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</si>
  <si>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</si>
  <si>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</si>
  <si>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</si>
  <si>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</si>
  <si>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</si>
  <si>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</si>
  <si>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</si>
  <si>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</si>
  <si>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</si>
  <si>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</si>
  <si>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</si>
  <si>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</si>
  <si>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</si>
  <si>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</si>
  <si>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</si>
  <si>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</si>
  <si>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</si>
  <si>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</si>
  <si>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</si>
  <si>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</si>
  <si>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</si>
  <si>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</si>
  <si>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</si>
  <si>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</si>
  <si>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</si>
  <si>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</si>
  <si>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</si>
  <si>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</si>
  <si>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</si>
  <si>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</si>
  <si>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</si>
  <si>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</si>
  <si>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</si>
  <si>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</si>
  <si>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</si>
  <si>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</si>
  <si>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</si>
  <si>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</si>
  <si>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</si>
  <si>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</si>
  <si>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</si>
  <si>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</si>
  <si>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</si>
  <si>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</si>
  <si>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</si>
  <si>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</si>
  <si>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</si>
  <si>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</si>
  <si>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</si>
  <si>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</si>
  <si>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</si>
  <si>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</si>
  <si>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</si>
  <si>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</si>
  <si>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</si>
  <si>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</si>
  <si>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</si>
  <si>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</si>
  <si>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</si>
  <si>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</si>
  <si>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</si>
  <si>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</si>
  <si>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</si>
  <si>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</si>
  <si>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</si>
  <si>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</si>
  <si>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</si>
  <si>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</si>
  <si>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</si>
  <si>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</si>
  <si>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</si>
  <si>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</si>
  <si>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</si>
  <si>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</si>
  <si>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</si>
  <si>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</si>
  <si>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</si>
  <si>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</si>
  <si>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</si>
  <si>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</si>
  <si>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</si>
  <si>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</si>
  <si>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</si>
  <si>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</si>
  <si>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</si>
  <si>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</si>
  <si>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</si>
  <si>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</si>
  <si>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</si>
  <si>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</si>
  <si>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</si>
  <si>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</si>
  <si>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</si>
  <si>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</si>
  <si>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</si>
  <si>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</si>
  <si>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</si>
  <si>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</si>
  <si>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</si>
  <si>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</si>
  <si>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</si>
  <si>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</si>
  <si>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</si>
  <si>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</si>
  <si>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</si>
  <si>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</si>
  <si>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</si>
  <si>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</si>
  <si>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</si>
  <si>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</si>
  <si>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</si>
  <si>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</si>
  <si>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</si>
  <si>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</si>
  <si>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</si>
  <si>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</si>
  <si>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</si>
  <si>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</si>
  <si>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</si>
  <si>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</si>
  <si>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</si>
  <si>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</si>
  <si>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</si>
  <si>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</si>
  <si>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</si>
  <si>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</si>
  <si>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</si>
  <si>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</si>
  <si>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</si>
  <si>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</si>
  <si>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</si>
  <si>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</si>
  <si>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</si>
  <si>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</si>
  <si>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</si>
  <si>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</si>
  <si>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</si>
  <si>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</si>
  <si>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</si>
  <si>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</si>
  <si>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</si>
  <si>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</si>
  <si>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</si>
  <si>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</si>
  <si>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</si>
  <si>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</si>
  <si>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</si>
  <si>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</si>
  <si>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</si>
  <si>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</si>
  <si>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</si>
  <si>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</si>
  <si>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</si>
  <si>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</si>
  <si>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</si>
  <si>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</si>
  <si>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</si>
  <si>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</si>
  <si>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</si>
  <si>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</si>
  <si>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</si>
  <si>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</si>
  <si>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</si>
  <si>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</si>
  <si>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</si>
  <si>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</si>
  <si>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</si>
  <si>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</si>
  <si>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</si>
  <si>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</si>
  <si>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</si>
  <si>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</si>
  <si>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</si>
  <si>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</si>
  <si>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</si>
  <si>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</si>
  <si>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</si>
  <si>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</si>
  <si>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</si>
  <si>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</si>
  <si>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</si>
  <si>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</si>
  <si>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</si>
  <si>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</si>
  <si>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</si>
  <si>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</si>
  <si>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</si>
  <si>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</si>
  <si>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</si>
  <si>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</si>
  <si>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</si>
  <si>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</si>
  <si>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</si>
  <si>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</si>
  <si>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</si>
  <si>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</si>
  <si>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</si>
  <si>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</si>
  <si>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</si>
  <si>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</si>
  <si>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</si>
  <si>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</si>
  <si>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</si>
  <si>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</si>
  <si>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</si>
  <si>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</si>
  <si>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</si>
  <si>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</si>
  <si>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</si>
  <si>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</si>
  <si>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</si>
  <si>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</si>
  <si>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</si>
  <si>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</si>
  <si>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</si>
  <si>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</si>
  <si>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</si>
  <si>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</si>
  <si>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</si>
  <si>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</si>
  <si>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</si>
  <si>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</si>
  <si>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</si>
  <si>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</si>
  <si>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</si>
  <si>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</si>
  <si>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</si>
  <si>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</si>
  <si>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</si>
  <si>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</si>
  <si>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</si>
  <si>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</si>
  <si>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</si>
  <si>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</si>
  <si>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</si>
  <si>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</si>
  <si>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</si>
  <si>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</si>
  <si>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</si>
  <si>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</si>
  <si>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</si>
  <si>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</si>
  <si>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</si>
  <si>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</si>
  <si>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</si>
  <si>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</si>
  <si>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</si>
  <si>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</si>
  <si>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</si>
  <si>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</si>
  <si>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</si>
  <si>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</si>
  <si>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</si>
  <si>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</si>
  <si>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</si>
  <si>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</si>
  <si>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</si>
  <si>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</si>
  <si>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</si>
  <si>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</si>
  <si>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</si>
  <si>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</si>
  <si>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</si>
  <si>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</si>
  <si>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</si>
  <si>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</si>
  <si>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</si>
  <si>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</si>
  <si>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</si>
  <si>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</si>
  <si>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</si>
  <si>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</si>
  <si>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</si>
  <si>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</si>
  <si>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</si>
  <si>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</si>
  <si>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</si>
  <si>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</si>
  <si>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</si>
  <si>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</si>
  <si>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</si>
  <si>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</si>
  <si>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</si>
  <si>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</si>
  <si>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</si>
  <si>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</si>
  <si>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</si>
  <si>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</si>
  <si>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</si>
  <si>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</si>
  <si>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</si>
  <si>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</si>
  <si>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</si>
  <si>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</si>
  <si>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</si>
  <si>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</si>
  <si>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</si>
  <si>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</si>
  <si>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</si>
  <si>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</si>
  <si>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</si>
  <si>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</si>
  <si>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</si>
  <si>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</si>
  <si>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</si>
  <si>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</si>
  <si>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</si>
  <si>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</si>
  <si>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</si>
  <si>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</si>
  <si>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</si>
  <si>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</si>
  <si>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</si>
  <si>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</si>
  <si>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</si>
  <si>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</si>
  <si>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</si>
  <si>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</si>
  <si>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</si>
  <si>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</si>
  <si>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</si>
  <si>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</si>
  <si>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</si>
  <si>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</si>
  <si>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</si>
  <si>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</si>
  <si>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</si>
  <si>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</si>
  <si>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</si>
  <si>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</si>
  <si>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</si>
  <si>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</si>
  <si>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</si>
  <si>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</si>
  <si>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</si>
  <si>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</si>
  <si>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</si>
  <si>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</si>
  <si>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</si>
  <si>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</si>
  <si>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</si>
  <si>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</si>
  <si>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</si>
  <si>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</si>
  <si>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</si>
  <si>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</si>
  <si>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</si>
  <si>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</si>
  <si>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</si>
  <si>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</si>
  <si>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</si>
  <si>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</si>
  <si>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</si>
  <si>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</si>
  <si>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</si>
  <si>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</si>
  <si>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</si>
  <si>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</si>
  <si>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</si>
  <si>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</si>
  <si>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</si>
  <si>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</si>
  <si>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</si>
  <si>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</si>
  <si>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</si>
  <si>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</si>
  <si>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</si>
  <si>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</si>
  <si>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</si>
  <si>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</si>
  <si>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</si>
  <si>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</si>
  <si>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</si>
  <si>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</si>
  <si>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</si>
  <si>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</si>
  <si>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</si>
  <si>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</si>
  <si>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</si>
  <si>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</si>
  <si>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</si>
  <si>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</si>
  <si>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</si>
  <si>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</si>
  <si>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</si>
  <si>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</si>
  <si>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</si>
  <si>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</si>
  <si>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</si>
  <si>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</si>
  <si>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</si>
  <si>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</si>
  <si>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</si>
  <si>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</si>
  <si>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</si>
  <si>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</si>
  <si>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</si>
  <si>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</si>
  <si>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</si>
  <si>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</si>
  <si>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</si>
  <si>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</si>
  <si>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</si>
  <si>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</si>
  <si>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</si>
  <si>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</si>
  <si>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</si>
  <si>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</si>
  <si>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</si>
  <si>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</si>
  <si>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</si>
  <si>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</si>
  <si>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</si>
  <si>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</si>
  <si>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</si>
  <si>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</si>
  <si>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</si>
  <si>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</si>
  <si>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</si>
  <si>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</si>
  <si>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</si>
  <si>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</si>
  <si>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</si>
  <si>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</si>
  <si>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</si>
  <si>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</si>
  <si>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</si>
  <si>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</si>
  <si>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</si>
  <si>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</si>
  <si>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</si>
  <si>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</si>
  <si>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</si>
  <si>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</si>
  <si>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</si>
  <si>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</si>
  <si>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</si>
  <si>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</si>
  <si>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</si>
  <si>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</si>
  <si>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</si>
  <si>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</si>
  <si>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</si>
  <si>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</si>
  <si>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</si>
  <si>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</si>
  <si>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</si>
  <si>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</si>
  <si>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</si>
  <si>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</si>
  <si>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</si>
  <si>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</si>
  <si>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</si>
  <si>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</si>
  <si>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</si>
  <si>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</si>
  <si>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</si>
  <si>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</si>
  <si>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</si>
  <si>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</si>
  <si>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</si>
  <si>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</si>
  <si>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</si>
  <si>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</si>
  <si>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</si>
  <si>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</si>
  <si>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</si>
  <si>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</si>
  <si>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</si>
  <si>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</si>
  <si>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</si>
  <si>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</si>
  <si>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</si>
  <si>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</si>
  <si>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</si>
  <si>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</si>
  <si>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</si>
  <si>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</si>
  <si>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</si>
  <si>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</si>
  <si>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</si>
  <si>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</si>
  <si>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</si>
  <si>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</si>
  <si>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</si>
  <si>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</si>
  <si>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</si>
  <si>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</si>
  <si>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</si>
  <si>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</si>
  <si>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</si>
  <si>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</si>
  <si>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</si>
  <si>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</si>
  <si>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</si>
  <si>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</si>
  <si>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</si>
  <si>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</si>
  <si>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</si>
  <si>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</si>
  <si>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</si>
  <si>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</si>
  <si>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</si>
  <si>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</si>
  <si>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</si>
  <si>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</si>
  <si>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</si>
  <si>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</si>
  <si>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</si>
  <si>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</si>
  <si>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</si>
  <si>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</si>
  <si>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</si>
  <si>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</si>
  <si>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</si>
  <si>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</si>
  <si>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</si>
  <si>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</si>
  <si>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</si>
  <si>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</si>
  <si>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</si>
  <si>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</si>
  <si>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</si>
  <si>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</si>
  <si>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</si>
  <si>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</si>
  <si>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</si>
  <si>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</si>
  <si>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</si>
  <si>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</si>
  <si>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</si>
  <si>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</si>
  <si>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</si>
  <si>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</si>
  <si>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</si>
  <si>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</si>
  <si>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</si>
  <si>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</si>
  <si>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</si>
  <si>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</si>
  <si>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</si>
  <si>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</si>
  <si>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</si>
  <si>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</si>
  <si>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</si>
  <si>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</si>
  <si>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</si>
  <si>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</si>
  <si>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</si>
  <si>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</si>
  <si>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</si>
  <si>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</si>
  <si>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</si>
  <si>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</si>
  <si>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</si>
  <si>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</si>
  <si>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</si>
  <si>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</si>
  <si>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</si>
  <si>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</si>
  <si>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</si>
  <si>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</si>
  <si>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</si>
  <si>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</si>
  <si>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</si>
  <si>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</si>
  <si>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</si>
  <si>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</si>
  <si>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</si>
  <si>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</si>
  <si>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</si>
  <si>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</si>
  <si>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</si>
  <si>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</si>
  <si>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</si>
  <si>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</si>
  <si>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</si>
  <si>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</si>
  <si>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</si>
  <si>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</si>
  <si>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</si>
  <si>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</si>
  <si>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</si>
  <si>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</si>
  <si>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</si>
  <si>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</si>
  <si>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</si>
  <si>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</si>
  <si>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</si>
  <si>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</si>
  <si>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</si>
  <si>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</si>
  <si>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</si>
  <si>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</si>
  <si>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</si>
  <si>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</si>
  <si>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</si>
  <si>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</si>
  <si>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</si>
  <si>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</si>
  <si>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</si>
  <si>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</si>
  <si>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</si>
  <si>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</si>
  <si>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</si>
  <si>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</si>
  <si>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</si>
  <si>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</si>
  <si>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</si>
  <si>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</si>
  <si>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</si>
  <si>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</si>
  <si>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</si>
  <si>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</si>
  <si>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</si>
  <si>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</si>
  <si>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</si>
  <si>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</si>
  <si>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</si>
  <si>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</si>
  <si>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</si>
  <si>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</si>
  <si>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</si>
  <si>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</si>
  <si>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</si>
  <si>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</si>
  <si>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</si>
  <si>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</si>
  <si>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</si>
  <si>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</si>
  <si>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</si>
  <si>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</si>
  <si>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</si>
  <si>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</si>
  <si>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</si>
  <si>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</si>
  <si>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</si>
  <si>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</si>
  <si>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</si>
  <si>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</si>
  <si>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</si>
  <si>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</si>
  <si>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</si>
  <si>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</si>
  <si>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</si>
  <si>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</si>
  <si>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</si>
  <si>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</si>
  <si>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</si>
  <si>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</si>
  <si>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</si>
  <si>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</si>
  <si>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</si>
  <si>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</si>
  <si>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</si>
  <si>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</si>
  <si>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</si>
  <si>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</si>
  <si>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</si>
  <si>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</si>
  <si>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</si>
  <si>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</si>
  <si>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</si>
  <si>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</si>
  <si>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</si>
  <si>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</si>
  <si>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</si>
  <si>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</si>
  <si>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</si>
  <si>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</si>
  <si>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</si>
  <si>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</si>
  <si>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</si>
  <si>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</si>
  <si>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</si>
  <si>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</si>
  <si>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</si>
  <si>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</si>
  <si>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</si>
  <si>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</si>
  <si>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</si>
  <si>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</si>
  <si>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</si>
  <si>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</si>
  <si>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</si>
  <si>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</si>
  <si>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</si>
  <si>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</si>
  <si>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</si>
  <si>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</si>
  <si>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</si>
  <si>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</si>
  <si>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</si>
  <si>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</si>
  <si>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</si>
  <si>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</si>
  <si>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</si>
  <si>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</si>
  <si>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</si>
  <si>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</si>
  <si>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</si>
  <si>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</si>
  <si>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</si>
  <si>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</si>
  <si>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</si>
  <si>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</si>
  <si>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</si>
  <si>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</si>
  <si>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</si>
  <si>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</si>
  <si>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</si>
  <si>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</si>
  <si>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</si>
  <si>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</si>
  <si>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</si>
  <si>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</si>
  <si>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</si>
  <si>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</si>
  <si>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</si>
  <si>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</si>
  <si>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</si>
  <si>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</si>
  <si>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</si>
  <si>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</si>
  <si>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</si>
  <si>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</si>
  <si>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</si>
  <si>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</si>
  <si>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</si>
  <si>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</si>
  <si>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</si>
  <si>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</si>
  <si>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</si>
  <si>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</si>
  <si>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</si>
  <si>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</si>
  <si>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</si>
  <si>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</si>
  <si>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</si>
  <si>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</si>
  <si>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</si>
  <si>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</si>
  <si>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</si>
  <si>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</si>
  <si>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</si>
  <si>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</si>
  <si>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</si>
  <si>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</si>
  <si>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</si>
  <si>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</si>
  <si>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</si>
  <si>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</si>
  <si>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</si>
  <si>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</si>
  <si>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</si>
  <si>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</si>
  <si>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</si>
  <si>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</si>
  <si>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</si>
  <si>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</si>
  <si>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</si>
  <si>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</si>
  <si>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</si>
  <si>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</si>
  <si>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</si>
  <si>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</si>
  <si>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</si>
  <si>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</si>
  <si>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</si>
  <si>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</si>
  <si>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</si>
  <si>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</si>
  <si>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</si>
  <si>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</si>
  <si>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</si>
  <si>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</si>
  <si>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</si>
  <si>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</si>
  <si>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</si>
  <si>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</si>
  <si>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</si>
  <si>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</si>
  <si>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</si>
  <si>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</si>
  <si>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</si>
  <si>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</si>
  <si>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</si>
  <si>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</si>
  <si>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</si>
  <si>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</si>
  <si>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</si>
  <si>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</si>
  <si>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</si>
  <si>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</si>
  <si>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</si>
  <si>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</si>
  <si>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</si>
  <si>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</si>
  <si>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</si>
  <si>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</si>
  <si>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</si>
  <si>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</si>
  <si>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</si>
  <si>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</si>
  <si>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</si>
  <si>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</si>
  <si>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</si>
  <si>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</si>
  <si>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</si>
  <si>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</si>
  <si>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</si>
  <si>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</si>
  <si>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</si>
  <si>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</si>
  <si>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</si>
  <si>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</si>
  <si>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</si>
  <si>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</si>
  <si>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</si>
  <si>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</si>
  <si>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</si>
  <si>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</si>
  <si>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</si>
  <si>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</si>
  <si>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</si>
  <si>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</si>
  <si>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</si>
  <si>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</si>
  <si>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</si>
  <si>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</si>
  <si>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</si>
  <si>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</si>
  <si>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</si>
  <si>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</si>
  <si>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</si>
  <si>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</si>
  <si>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</si>
  <si>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</si>
  <si>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</si>
  <si>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</si>
  <si>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</si>
  <si>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</si>
  <si>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</si>
  <si>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</si>
  <si>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</si>
  <si>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</si>
  <si>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</si>
  <si>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</si>
  <si>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</si>
  <si>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</si>
  <si>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</si>
  <si>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</si>
  <si>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</si>
  <si>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</si>
  <si>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</si>
  <si>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</si>
  <si>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</si>
  <si>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</si>
  <si>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</si>
  <si>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</si>
  <si>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</si>
  <si>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</si>
  <si>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</si>
  <si>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</si>
  <si>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</si>
  <si>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</si>
  <si>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</si>
  <si>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</si>
  <si>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</si>
  <si>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</si>
  <si>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</si>
  <si>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</si>
  <si>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</si>
  <si>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</si>
  <si>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</si>
  <si>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</si>
  <si>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</si>
  <si>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</si>
  <si>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</si>
  <si>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</si>
  <si>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</si>
  <si>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</si>
  <si>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</si>
  <si>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</si>
  <si>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</si>
  <si>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</si>
  <si>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</si>
  <si>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</si>
  <si>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</si>
  <si>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</si>
  <si>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</si>
  <si>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</si>
  <si>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</si>
  <si>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</si>
  <si>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</si>
  <si>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</si>
  <si>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</si>
  <si>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</si>
  <si>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</si>
  <si>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</si>
  <si>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</si>
  <si>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</si>
  <si>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</si>
  <si>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</si>
  <si>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</si>
  <si>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</si>
  <si>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</si>
  <si>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</si>
  <si>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</si>
  <si>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</si>
  <si>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</si>
  <si>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</si>
  <si>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</si>
  <si>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</si>
  <si>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</si>
  <si>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</si>
  <si>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</si>
  <si>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</si>
  <si>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</si>
  <si>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</si>
  <si>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</si>
  <si>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</si>
  <si>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</si>
  <si>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</si>
  <si>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</si>
  <si>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</si>
  <si>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</si>
  <si>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</si>
  <si>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</si>
  <si>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</si>
  <si>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</si>
  <si>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</si>
  <si>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</si>
  <si>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</si>
  <si>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</si>
  <si>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</si>
  <si>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</si>
  <si>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</si>
  <si>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</si>
  <si>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</si>
  <si>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</si>
  <si>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</si>
  <si>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</si>
  <si>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</si>
  <si>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</si>
  <si>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</si>
  <si>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</si>
  <si>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</si>
  <si>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</si>
  <si>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</si>
  <si>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</si>
  <si>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</si>
  <si>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</si>
  <si>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</si>
  <si>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</si>
  <si>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</si>
  <si>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</si>
  <si>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</si>
  <si>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</si>
  <si>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</si>
  <si>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</si>
  <si>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</si>
  <si>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</si>
  <si>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</si>
  <si>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</si>
  <si>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</si>
  <si>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</si>
  <si>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</si>
  <si>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</si>
  <si>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</si>
  <si>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</si>
  <si>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</si>
  <si>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</si>
  <si>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</si>
  <si>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</si>
  <si>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</si>
  <si>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</si>
  <si>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</si>
  <si>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</si>
  <si>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</si>
  <si>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</si>
  <si>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</si>
  <si>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</si>
  <si>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</si>
  <si>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</si>
  <si>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</si>
  <si>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</si>
  <si>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</si>
  <si>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</si>
  <si>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</si>
  <si>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</si>
  <si>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</si>
  <si>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</si>
  <si>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</si>
  <si>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</si>
  <si>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</si>
  <si>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</si>
  <si>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</si>
  <si>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</si>
  <si>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</si>
  <si>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</si>
  <si>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</si>
  <si>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</si>
  <si>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</si>
  <si>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</si>
  <si>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</si>
  <si>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</si>
  <si>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</si>
  <si>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</si>
  <si>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</si>
  <si>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</si>
  <si>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</si>
  <si>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</si>
  <si>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</si>
  <si>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</si>
  <si>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</si>
  <si>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</si>
  <si>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</si>
  <si>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</si>
  <si>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</si>
  <si>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</si>
  <si>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</si>
  <si>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</si>
  <si>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</si>
  <si>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</si>
  <si>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</si>
  <si>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</si>
  <si>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</si>
  <si>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</si>
  <si>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</si>
  <si>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</si>
  <si>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</si>
  <si>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</si>
  <si>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</si>
  <si>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</si>
  <si>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</si>
  <si>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</si>
  <si>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</si>
  <si>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</si>
  <si>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</si>
  <si>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</si>
  <si>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</si>
  <si>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</si>
  <si>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</si>
  <si>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</si>
  <si>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</si>
  <si>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</si>
  <si>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</si>
  <si>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</si>
  <si>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</si>
  <si>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</si>
  <si>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</si>
  <si>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</si>
  <si>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</si>
  <si>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</si>
  <si>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</si>
  <si>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</si>
  <si>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</si>
  <si>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</si>
  <si>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</si>
  <si>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</si>
  <si>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</si>
  <si>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</si>
  <si>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</si>
  <si>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</si>
  <si>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</si>
  <si>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</si>
  <si>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</si>
  <si>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</si>
  <si>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</si>
  <si>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</si>
  <si>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</si>
  <si>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</si>
  <si>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</si>
  <si>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</si>
  <si>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</si>
  <si>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</si>
  <si>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</si>
  <si>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</si>
  <si>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</si>
  <si>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</si>
  <si>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</si>
  <si>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</si>
  <si>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</si>
  <si>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</si>
  <si>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</si>
  <si>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</si>
  <si>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</si>
  <si>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</si>
  <si>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</si>
  <si>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</si>
  <si>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</si>
  <si>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</si>
  <si>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</si>
  <si>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</si>
  <si>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</si>
  <si>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</si>
  <si>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</si>
  <si>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</si>
  <si>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</si>
  <si>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</si>
  <si>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</si>
  <si>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</si>
  <si>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</si>
  <si>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</si>
  <si>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</si>
  <si>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</si>
  <si>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</si>
  <si>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</si>
  <si>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</si>
  <si>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</si>
  <si>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</si>
  <si>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</si>
  <si>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</si>
  <si>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</si>
  <si>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</si>
  <si>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</si>
  <si>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</si>
  <si>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</si>
  <si>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</si>
  <si>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</si>
  <si>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</si>
  <si>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</si>
  <si>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</si>
  <si>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</si>
  <si>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</si>
  <si>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</si>
  <si>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</si>
  <si>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</si>
  <si>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</si>
  <si>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</si>
  <si>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</si>
  <si>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</si>
  <si>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</si>
  <si>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</si>
  <si>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</si>
  <si>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</si>
  <si>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</si>
  <si>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</si>
  <si>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</si>
  <si>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</si>
  <si>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</si>
  <si>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</si>
  <si>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</si>
  <si>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</si>
  <si>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</si>
  <si>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</si>
  <si>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</si>
  <si>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</si>
  <si>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</si>
  <si>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</si>
  <si>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</si>
  <si>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</si>
  <si>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</si>
  <si>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</si>
  <si>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</si>
  <si>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</si>
  <si>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</si>
  <si>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</si>
  <si>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</si>
  <si>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</si>
  <si>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</si>
  <si>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</si>
  <si>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</si>
  <si>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</si>
  <si>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</si>
  <si>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</si>
  <si>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</si>
  <si>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</si>
  <si>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</si>
  <si>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</si>
  <si>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</si>
  <si>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</si>
  <si>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</si>
  <si>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</si>
  <si>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</si>
  <si>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</si>
  <si>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</si>
  <si>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</si>
  <si>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</si>
  <si>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</si>
  <si>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</si>
  <si>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</si>
  <si>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</si>
  <si>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</si>
  <si>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</si>
  <si>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</si>
  <si>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</si>
  <si>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</si>
  <si>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</si>
  <si>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</si>
  <si>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</si>
  <si>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</si>
  <si>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</si>
  <si>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</si>
  <si>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</si>
  <si>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</si>
  <si>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</si>
  <si>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</si>
  <si>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</si>
  <si>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</si>
  <si>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</si>
  <si>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</si>
  <si>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</si>
  <si>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</si>
  <si>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</si>
  <si>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</si>
  <si>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</si>
  <si>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</si>
  <si>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</si>
  <si>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</si>
  <si>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</si>
  <si>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</si>
  <si>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</si>
  <si>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</si>
  <si>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</si>
  <si>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</si>
  <si>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</si>
  <si>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</si>
  <si>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</si>
  <si>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</si>
  <si>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</si>
  <si>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</si>
  <si>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</si>
  <si>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</si>
  <si>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</si>
  <si>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</si>
  <si>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</si>
  <si>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</si>
  <si>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</si>
  <si>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</si>
  <si>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</si>
  <si>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</si>
  <si>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</si>
  <si>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</si>
  <si>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</si>
  <si>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</si>
  <si>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</si>
  <si>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</si>
  <si>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</si>
  <si>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</si>
  <si>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</si>
  <si>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</si>
  <si>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</si>
  <si>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</si>
  <si>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</si>
  <si>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</si>
  <si>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</si>
  <si>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</si>
  <si>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</si>
  <si>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</si>
  <si>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</si>
  <si>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</si>
  <si>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</si>
  <si>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</si>
  <si>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</si>
  <si>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</si>
  <si>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</si>
  <si>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</si>
  <si>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</si>
  <si>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</si>
  <si>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</si>
  <si>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</si>
  <si>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</si>
  <si>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</si>
  <si>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</si>
  <si>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</si>
  <si>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</si>
  <si>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</si>
  <si>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</si>
  <si>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</si>
  <si>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</si>
  <si>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</si>
  <si>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</si>
  <si>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</si>
  <si>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</si>
  <si>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</si>
  <si>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</si>
  <si>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</si>
  <si>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</si>
  <si>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</si>
  <si>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</si>
  <si>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</si>
  <si>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</si>
  <si>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</si>
  <si>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</si>
  <si>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</si>
  <si>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</si>
  <si>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</si>
  <si>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</si>
  <si>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</si>
  <si>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</si>
  <si>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</si>
  <si>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</si>
  <si>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</si>
  <si>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</si>
  <si>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</si>
  <si>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</si>
  <si>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</si>
  <si>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</si>
  <si>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</si>
  <si>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</si>
  <si>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</si>
  <si>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</si>
  <si>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</si>
  <si>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</si>
  <si>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</si>
  <si>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</si>
  <si>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</si>
  <si>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</si>
  <si>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</si>
  <si>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</si>
  <si>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</si>
  <si>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</si>
  <si>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</si>
  <si>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</si>
  <si>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</si>
  <si>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</si>
  <si>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</si>
  <si>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</si>
  <si>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</si>
  <si>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</si>
  <si>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</si>
  <si>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</si>
  <si>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</si>
  <si>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</si>
  <si>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</si>
  <si>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</si>
  <si>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</si>
  <si>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</si>
  <si>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</si>
  <si>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</si>
  <si>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</si>
  <si>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</si>
  <si>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</si>
  <si>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</si>
  <si>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</si>
  <si>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</si>
  <si>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</si>
  <si>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</si>
  <si>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</si>
  <si>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</si>
  <si>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</si>
  <si>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</si>
  <si>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</si>
  <si>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</si>
  <si>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</si>
  <si>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</si>
  <si>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</si>
  <si>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</si>
  <si>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</si>
  <si>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</si>
  <si>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</si>
  <si>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</si>
  <si>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</si>
  <si>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</si>
  <si>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</si>
  <si>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</si>
  <si>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</si>
  <si>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</si>
  <si>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</si>
  <si>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</si>
  <si>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</si>
  <si>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</si>
  <si>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</si>
  <si>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</si>
  <si>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</si>
  <si>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</si>
  <si>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</si>
  <si>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</si>
  <si>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</si>
  <si>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</si>
  <si>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</si>
  <si>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</si>
  <si>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</si>
  <si>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</si>
  <si>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</si>
  <si>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</si>
  <si>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</si>
  <si>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</si>
  <si>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</si>
  <si>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</si>
  <si>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</si>
  <si>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</si>
  <si>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</si>
  <si>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</si>
  <si>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</si>
  <si>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</si>
  <si>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</si>
  <si>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</si>
  <si>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</si>
  <si>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</si>
  <si>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</si>
  <si>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</si>
  <si>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</si>
  <si>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</si>
  <si>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</si>
  <si>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</si>
  <si>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</si>
  <si>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</si>
  <si>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</si>
  <si>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</si>
  <si>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</si>
  <si>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</si>
  <si>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</si>
  <si>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</si>
  <si>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</si>
  <si>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</si>
  <si>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</si>
  <si>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</si>
  <si>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</si>
  <si>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</si>
  <si>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</si>
  <si>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</si>
  <si>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</si>
  <si>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</si>
  <si>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</si>
  <si>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</si>
  <si>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</si>
  <si>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</si>
  <si>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</si>
  <si>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</si>
  <si>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</si>
  <si>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</si>
  <si>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</si>
  <si>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</si>
  <si>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</si>
  <si>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</si>
  <si>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</si>
  <si>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</si>
  <si>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</si>
  <si>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</si>
  <si>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</si>
  <si>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</si>
  <si>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</si>
  <si>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</si>
  <si>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</si>
  <si>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</si>
  <si>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</si>
  <si>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</si>
  <si>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</si>
  <si>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</si>
  <si>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</si>
  <si>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</si>
  <si>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</si>
  <si>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</si>
  <si>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</si>
  <si>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</si>
  <si>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</si>
  <si>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</si>
  <si>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</si>
  <si>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</si>
  <si>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</si>
  <si>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</si>
  <si>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</si>
  <si>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</si>
  <si>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</si>
  <si>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</si>
  <si>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</si>
  <si>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</si>
  <si>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</si>
  <si>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</si>
  <si>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</si>
  <si>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</si>
  <si>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</si>
  <si>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</si>
  <si>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</si>
  <si>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</si>
  <si>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</si>
  <si>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</si>
  <si>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</si>
  <si>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</si>
  <si>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</si>
  <si>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</si>
  <si>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</si>
  <si>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</si>
  <si>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</si>
  <si>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</si>
  <si>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</si>
  <si>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</si>
  <si>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</si>
  <si>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</si>
  <si>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</si>
  <si>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</si>
  <si>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</si>
  <si>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</si>
  <si>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</si>
  <si>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</si>
  <si>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</si>
  <si>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</si>
  <si>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</si>
  <si>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</si>
  <si>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</si>
  <si>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</si>
  <si>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</si>
  <si>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</si>
  <si>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</si>
  <si>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</si>
  <si>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</si>
  <si>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</si>
  <si>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</si>
  <si>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</si>
  <si>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</si>
  <si>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</si>
  <si>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</si>
  <si>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</si>
  <si>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</si>
  <si>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</si>
  <si>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</si>
  <si>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</si>
  <si>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</si>
  <si>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</si>
  <si>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</si>
  <si>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</si>
  <si>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</si>
  <si>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</si>
  <si>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</si>
  <si>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</si>
  <si>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</si>
  <si>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</si>
  <si>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</si>
  <si>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</si>
  <si>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</si>
  <si>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</si>
  <si>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</si>
  <si>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</si>
  <si>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</si>
  <si>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</si>
  <si>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</si>
  <si>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</si>
  <si>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</si>
  <si>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</si>
  <si>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</si>
  <si>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</si>
  <si>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</si>
  <si>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</si>
  <si>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</si>
  <si>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</si>
  <si>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</si>
  <si>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</si>
  <si>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</si>
  <si>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</si>
  <si>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</si>
  <si>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</si>
  <si>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</si>
  <si>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</si>
  <si>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</si>
  <si>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</si>
  <si>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</si>
  <si>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</si>
  <si>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</si>
  <si>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</si>
  <si>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</si>
  <si>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</si>
  <si>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</si>
  <si>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</si>
  <si>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</si>
  <si>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</si>
  <si>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</si>
  <si>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</si>
  <si>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</si>
  <si>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</si>
  <si>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</si>
  <si>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</si>
  <si>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</si>
  <si>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</si>
  <si>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</si>
  <si>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</si>
  <si>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</si>
  <si>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</si>
  <si>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</si>
  <si>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</si>
  <si>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</si>
  <si>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</si>
  <si>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</si>
  <si>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</si>
  <si>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</si>
  <si>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</si>
  <si>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</si>
  <si>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</si>
  <si>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</si>
  <si>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</si>
  <si>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</si>
  <si>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</si>
  <si>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</si>
  <si>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</si>
  <si>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</si>
  <si>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</si>
  <si>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</si>
  <si>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</si>
  <si>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</si>
  <si>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</si>
  <si>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</si>
  <si>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</si>
  <si>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</si>
  <si>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</si>
  <si>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</si>
  <si>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</si>
  <si>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</si>
  <si>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</si>
  <si>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</si>
  <si>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</si>
  <si>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</si>
  <si>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</si>
  <si>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</si>
  <si>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</si>
  <si>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</si>
  <si>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</si>
  <si>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</si>
  <si>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</si>
  <si>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</si>
  <si>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</si>
  <si>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</si>
  <si>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</si>
  <si>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</si>
  <si>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</si>
  <si>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</si>
  <si>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</si>
  <si>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</si>
  <si>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</si>
  <si>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</si>
  <si>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</si>
  <si>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</si>
  <si>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</si>
  <si>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</si>
  <si>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</si>
  <si>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</si>
  <si>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</si>
  <si>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</si>
  <si>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</si>
  <si>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</si>
  <si>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</si>
  <si>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</si>
  <si>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</si>
  <si>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</si>
  <si>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</si>
  <si>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</si>
  <si>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</si>
  <si>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</si>
  <si>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</si>
  <si>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</si>
  <si>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</si>
  <si>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</si>
  <si>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</si>
  <si>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</si>
  <si>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</si>
  <si>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</si>
  <si>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</si>
  <si>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</si>
  <si>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</si>
  <si>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</si>
  <si>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</si>
  <si>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</si>
  <si>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</si>
  <si>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</si>
  <si>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</si>
  <si>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</si>
  <si>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</si>
  <si>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</si>
  <si>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</si>
  <si>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</si>
  <si>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</si>
  <si>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</si>
  <si>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</si>
  <si>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</si>
  <si>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</si>
  <si>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</si>
  <si>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</si>
  <si>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</si>
  <si>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</si>
  <si>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</si>
  <si>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</si>
  <si>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</si>
  <si>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</si>
  <si>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</si>
  <si>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</si>
  <si>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</si>
  <si>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</si>
  <si>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</si>
  <si>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</si>
  <si>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</si>
  <si>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</si>
  <si>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</si>
  <si>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</si>
  <si>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</si>
  <si>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</si>
  <si>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</si>
  <si>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</si>
  <si>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</si>
  <si>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</si>
  <si>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</si>
  <si>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</si>
  <si>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</si>
  <si>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</si>
  <si>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</si>
  <si>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</si>
  <si>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</si>
  <si>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</si>
  <si>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</si>
  <si>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</si>
  <si>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</si>
  <si>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</si>
  <si>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</si>
  <si>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</si>
  <si>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</si>
  <si>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</si>
  <si>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</si>
  <si>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</si>
  <si>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</si>
  <si>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</si>
  <si>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</si>
  <si>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</si>
  <si>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</si>
  <si>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</si>
  <si>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</si>
  <si>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</si>
  <si>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</si>
  <si>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</si>
  <si>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</si>
  <si>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</si>
  <si>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</si>
  <si>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</si>
  <si>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</si>
  <si>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</si>
  <si>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</si>
  <si>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</si>
  <si>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</si>
  <si>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</si>
  <si>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</si>
  <si>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</si>
  <si>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</si>
  <si>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</si>
  <si>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</si>
  <si>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</si>
  <si>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</si>
  <si>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</si>
  <si>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</si>
  <si>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</si>
  <si>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</si>
  <si>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</si>
  <si>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</si>
  <si>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</si>
  <si>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</si>
  <si>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</si>
  <si>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</si>
  <si>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</si>
  <si>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</si>
  <si>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</si>
  <si>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</si>
  <si>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</si>
  <si>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</si>
  <si>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</si>
  <si>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</si>
  <si>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</si>
  <si>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</si>
  <si>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</si>
  <si>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</si>
  <si>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</si>
  <si>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</si>
  <si>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</si>
  <si>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</si>
  <si>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</si>
  <si>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</si>
  <si>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</si>
  <si>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</si>
  <si>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</si>
  <si>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</si>
  <si>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</si>
  <si>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</si>
  <si>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</si>
  <si>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</si>
  <si>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</si>
  <si>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</si>
  <si>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</si>
  <si>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</si>
  <si>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</si>
  <si>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</si>
  <si>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</si>
  <si>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</si>
  <si>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</si>
  <si>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</si>
  <si>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</si>
  <si>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</si>
  <si>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</si>
  <si>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</si>
  <si>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</si>
  <si>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</si>
  <si>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</si>
  <si>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</si>
  <si>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</si>
  <si>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</si>
  <si>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</si>
  <si>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</si>
  <si>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</si>
  <si>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</si>
  <si>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</si>
  <si>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</si>
  <si>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</si>
  <si>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</si>
  <si>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</si>
  <si>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</si>
  <si>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</si>
  <si>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</si>
  <si>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</si>
  <si>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</si>
  <si>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</si>
  <si>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</si>
  <si>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</si>
  <si>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</si>
  <si>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</si>
  <si>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</si>
  <si>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</si>
  <si>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</si>
  <si>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</si>
  <si>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</si>
  <si>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</si>
  <si>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</si>
  <si>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</si>
  <si>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</si>
  <si>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</si>
  <si>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</si>
  <si>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</si>
  <si>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</si>
  <si>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</si>
  <si>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</si>
  <si>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</si>
  <si>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</si>
  <si>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</si>
  <si>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</si>
  <si>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</si>
  <si>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</si>
  <si>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</si>
  <si>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</si>
  <si>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</si>
  <si>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</si>
  <si>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</si>
  <si>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</si>
  <si>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</si>
  <si>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</si>
  <si>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</si>
  <si>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</si>
  <si>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</si>
  <si>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</si>
  <si>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</si>
  <si>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</si>
  <si>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</si>
  <si>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</si>
  <si>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</si>
  <si>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</si>
  <si>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</si>
  <si>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</si>
  <si>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</si>
  <si>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</si>
  <si>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</si>
  <si>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</si>
  <si>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</si>
  <si>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</si>
  <si>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</si>
  <si>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</si>
  <si>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</si>
  <si>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</si>
  <si>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</si>
  <si>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</si>
  <si>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</si>
  <si>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</si>
  <si>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</si>
  <si>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</si>
  <si>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</si>
  <si>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</si>
  <si>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</si>
  <si>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</si>
  <si>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</si>
  <si>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</si>
  <si>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</si>
  <si>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</si>
  <si>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</si>
  <si>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</si>
  <si>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</si>
  <si>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</si>
  <si>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</si>
  <si>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</si>
  <si>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</si>
  <si>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</si>
  <si>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</si>
  <si>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</si>
  <si>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</si>
  <si>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</si>
  <si>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</si>
  <si>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</si>
  <si>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</si>
  <si>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</si>
  <si>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</si>
  <si>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</si>
  <si>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</si>
  <si>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</si>
  <si>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</si>
  <si>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</si>
  <si>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</si>
  <si>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</si>
  <si>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</si>
  <si>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</si>
  <si>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</si>
  <si>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</si>
  <si>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</si>
  <si>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</si>
  <si>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</si>
  <si>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</si>
  <si>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</si>
  <si>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</si>
  <si>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</si>
  <si>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</si>
  <si>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</si>
  <si>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</si>
  <si>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</si>
  <si>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</si>
  <si>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</si>
  <si>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</si>
  <si>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</si>
  <si>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</si>
  <si>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</si>
  <si>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</si>
  <si>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</si>
  <si>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</si>
  <si>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</si>
  <si>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</si>
  <si>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</si>
  <si>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</si>
  <si>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</si>
  <si>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</si>
  <si>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</si>
  <si>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</si>
  <si>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</si>
  <si>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</si>
  <si>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</si>
  <si>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</si>
  <si>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</si>
  <si>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</si>
  <si>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</si>
  <si>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</si>
  <si>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</si>
  <si>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</si>
  <si>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</si>
  <si>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</si>
  <si>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</si>
  <si>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</si>
  <si>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</si>
  <si>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</si>
  <si>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</si>
  <si>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</si>
  <si>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</si>
  <si>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</si>
  <si>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</si>
  <si>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</si>
  <si>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</si>
  <si>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</si>
  <si>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</si>
  <si>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</si>
  <si>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</si>
  <si>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</si>
  <si>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</si>
  <si>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</si>
  <si>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</si>
  <si>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</si>
  <si>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</si>
  <si>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</si>
  <si>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</si>
  <si>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</si>
  <si>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</si>
  <si>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</si>
  <si>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</si>
  <si>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</si>
  <si>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</si>
  <si>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</si>
  <si>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</si>
  <si>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</si>
  <si>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</si>
  <si>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</si>
  <si>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</si>
  <si>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</si>
  <si>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</si>
  <si>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</si>
  <si>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</si>
  <si>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</si>
  <si>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</si>
  <si>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</si>
  <si>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</si>
  <si>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</si>
  <si>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</si>
  <si>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</si>
  <si>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</si>
  <si>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</si>
  <si>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</si>
  <si>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</si>
  <si>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</si>
  <si>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</si>
  <si>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</si>
  <si>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</si>
  <si>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</si>
  <si>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</si>
  <si>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</si>
  <si>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</si>
  <si>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</si>
  <si>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</si>
  <si>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</si>
  <si>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</si>
  <si>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</si>
  <si>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</si>
  <si>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</si>
  <si>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</si>
  <si>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</si>
  <si>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</si>
  <si>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</si>
  <si>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</si>
  <si>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</si>
  <si>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</si>
  <si>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</si>
  <si>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</si>
  <si>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</si>
  <si>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</si>
  <si>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</si>
  <si>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</si>
  <si>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</si>
  <si>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</si>
  <si>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</si>
  <si>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</si>
  <si>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</si>
  <si>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</si>
  <si>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</si>
  <si>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</si>
  <si>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</si>
  <si>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</si>
  <si>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</si>
  <si>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</si>
  <si>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</si>
  <si>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</si>
  <si>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</si>
  <si>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</si>
  <si>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</si>
  <si>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</si>
  <si>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</si>
  <si>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</si>
  <si>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</si>
  <si>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</si>
  <si>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</si>
  <si>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</si>
  <si>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</si>
  <si>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</si>
  <si>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</si>
  <si>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</si>
  <si>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</si>
  <si>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</si>
  <si>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</si>
  <si>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</si>
  <si>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</si>
  <si>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</si>
  <si>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</si>
  <si>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</si>
  <si>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</si>
  <si>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</si>
  <si>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</si>
  <si>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</si>
  <si>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</si>
  <si>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</si>
  <si>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</si>
  <si>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</si>
  <si>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</si>
  <si>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</si>
  <si>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</si>
  <si>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</si>
  <si>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</si>
  <si>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</si>
  <si>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</si>
  <si>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</si>
  <si>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</si>
  <si>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</si>
  <si>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</si>
  <si>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</si>
  <si>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</si>
  <si>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</si>
  <si>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</si>
  <si>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</si>
  <si>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</si>
  <si>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</si>
  <si>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</si>
  <si>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</si>
  <si>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</si>
  <si>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</si>
  <si>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</si>
  <si>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</si>
  <si>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</si>
  <si>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</si>
  <si>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</si>
  <si>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</si>
  <si>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</si>
  <si>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</si>
  <si>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</si>
  <si>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</si>
  <si>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</si>
  <si>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</si>
  <si>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</si>
  <si>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</si>
  <si>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</si>
  <si>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</si>
  <si>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</si>
  <si>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</si>
  <si>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</si>
  <si>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</si>
  <si>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</si>
  <si>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</si>
  <si>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</si>
  <si>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</si>
  <si>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</si>
  <si>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</si>
  <si>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</si>
  <si>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</si>
  <si>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</si>
  <si>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</si>
  <si>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</si>
  <si>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</si>
  <si>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</si>
  <si>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</si>
  <si>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</si>
  <si>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</si>
  <si>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</si>
  <si>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</si>
  <si>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</si>
  <si>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</si>
  <si>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</si>
  <si>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</si>
  <si>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</si>
  <si>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</si>
  <si>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</si>
  <si>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</si>
  <si>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</si>
  <si>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</si>
  <si>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</si>
  <si>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</si>
  <si>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</si>
  <si>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</si>
  <si>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</si>
  <si>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</si>
  <si>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</si>
  <si>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</si>
  <si>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</si>
  <si>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</si>
  <si>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</si>
  <si>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</si>
  <si>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</si>
  <si>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</si>
  <si>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</si>
  <si>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</si>
  <si>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</si>
  <si>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</si>
  <si>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</si>
  <si>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</si>
  <si>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</si>
  <si>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</si>
  <si>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</si>
  <si>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</si>
  <si>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</si>
  <si>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</si>
  <si>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</si>
  <si>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</si>
  <si>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</si>
  <si>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</si>
  <si>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</si>
  <si>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</si>
  <si>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</si>
  <si>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</si>
  <si>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</si>
  <si>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</si>
  <si>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</si>
  <si>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</si>
  <si>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</si>
  <si>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</si>
  <si>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</si>
  <si>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</si>
  <si>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</si>
  <si>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</si>
  <si>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</si>
  <si>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</si>
  <si>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</si>
  <si>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</si>
  <si>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</si>
  <si>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</si>
  <si>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</si>
  <si>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</si>
  <si>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</si>
  <si>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</si>
  <si>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</si>
  <si>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</si>
  <si>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</si>
  <si>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</si>
  <si>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</si>
  <si>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</si>
  <si>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</si>
  <si>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</si>
  <si>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</si>
  <si>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</si>
  <si>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</si>
  <si>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</si>
  <si>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</si>
  <si>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</si>
  <si>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</si>
  <si>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</si>
  <si>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</si>
  <si>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</si>
  <si>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</si>
  <si>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</si>
  <si>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</si>
  <si>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</si>
  <si>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</si>
  <si>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</si>
  <si>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</si>
  <si>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</si>
  <si>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</si>
  <si>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</si>
  <si>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</si>
  <si>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</si>
  <si>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</si>
  <si>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</si>
  <si>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</si>
  <si>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</si>
  <si>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</si>
  <si>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</si>
  <si>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</si>
  <si>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</si>
  <si>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</si>
  <si>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</si>
  <si>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</si>
  <si>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</si>
  <si>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</si>
  <si>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</si>
  <si>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</si>
  <si>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</si>
  <si>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</si>
  <si>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</si>
  <si>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</si>
  <si>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</si>
  <si>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</si>
  <si>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</si>
  <si>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</si>
  <si>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</si>
  <si>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</si>
  <si>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</si>
  <si>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</si>
  <si>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</si>
  <si>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</si>
  <si>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</si>
  <si>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</si>
  <si>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</si>
  <si>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</si>
  <si>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</si>
  <si>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</si>
  <si>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</si>
  <si>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</si>
  <si>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</si>
  <si>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</si>
  <si>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</si>
  <si>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</si>
  <si>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</si>
  <si>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</si>
  <si>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</si>
  <si>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</si>
  <si>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</si>
  <si>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</si>
  <si>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</si>
  <si>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</si>
  <si>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</si>
  <si>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</si>
  <si>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</si>
  <si>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</si>
  <si>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</si>
  <si>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</si>
  <si>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</si>
  <si>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</si>
  <si>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</si>
  <si>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</si>
  <si>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</si>
  <si>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</si>
  <si>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</si>
  <si>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</si>
  <si>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</si>
  <si>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</si>
  <si>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</si>
  <si>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</si>
  <si>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</si>
  <si>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</si>
  <si>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</si>
  <si>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</si>
  <si>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</si>
  <si>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</si>
  <si>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</si>
  <si>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</si>
  <si>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</si>
  <si>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</si>
  <si>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</si>
  <si>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</si>
  <si>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</si>
  <si>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</si>
  <si>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</si>
  <si>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</si>
  <si>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</si>
  <si>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</si>
  <si>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</si>
  <si>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</si>
  <si>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</si>
  <si>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</si>
  <si>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</si>
  <si>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</si>
  <si>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</si>
  <si>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</si>
  <si>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</si>
  <si>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</si>
  <si>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</si>
  <si>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</si>
  <si>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</si>
  <si>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</si>
  <si>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</si>
  <si>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</si>
  <si>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</si>
  <si>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</si>
  <si>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</si>
  <si>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</si>
  <si>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</si>
  <si>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</si>
  <si>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</si>
  <si>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</si>
  <si>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</si>
  <si>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</si>
  <si>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</si>
  <si>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</si>
  <si>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</si>
  <si>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</si>
  <si>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</si>
  <si>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</si>
  <si>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</si>
  <si>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</si>
  <si>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</si>
  <si>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</si>
  <si>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</si>
  <si>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</si>
  <si>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</si>
  <si>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</si>
  <si>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</si>
  <si>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</si>
  <si>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</si>
  <si>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</si>
  <si>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</si>
  <si>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</si>
  <si>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</si>
  <si>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</si>
  <si>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</si>
  <si>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</si>
  <si>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</si>
  <si>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</si>
  <si>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</si>
  <si>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</si>
  <si>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</si>
  <si>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</si>
  <si>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</si>
  <si>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</si>
  <si>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</si>
  <si>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</si>
  <si>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</si>
  <si>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</si>
  <si>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</si>
  <si>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</si>
  <si>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</si>
  <si>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</si>
  <si>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</si>
  <si>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</si>
  <si>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</si>
  <si>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</si>
  <si>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</si>
  <si>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</si>
  <si>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</si>
  <si>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</si>
  <si>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</si>
  <si>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</si>
  <si>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</si>
  <si>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</si>
  <si>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</si>
  <si>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</si>
  <si>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</si>
  <si>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</si>
  <si>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</si>
  <si>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</si>
  <si>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</si>
  <si>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</si>
  <si>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</si>
  <si>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</si>
  <si>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</si>
  <si>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</si>
  <si>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</si>
  <si>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</si>
  <si>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</si>
  <si>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</si>
  <si>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</si>
  <si>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</si>
  <si>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</si>
  <si>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</si>
  <si>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</si>
  <si>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</si>
  <si>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</si>
  <si>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</si>
  <si>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</si>
  <si>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</si>
  <si>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</si>
  <si>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</si>
  <si>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</si>
  <si>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</si>
  <si>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</si>
  <si>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</si>
  <si>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</si>
  <si>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</si>
  <si>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</si>
  <si>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</si>
  <si>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</si>
  <si>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</si>
  <si>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</si>
  <si>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</si>
  <si>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</si>
  <si>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</si>
  <si>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</si>
  <si>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</si>
  <si>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</si>
  <si>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</si>
  <si>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</si>
  <si>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</si>
  <si>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</si>
  <si>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</si>
  <si>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</si>
  <si>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</si>
  <si>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</si>
  <si>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</si>
  <si>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</si>
  <si>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</si>
  <si>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</si>
  <si>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</si>
  <si>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</si>
  <si>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</si>
  <si>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</si>
  <si>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</si>
  <si>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</si>
  <si>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</si>
  <si>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</si>
  <si>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</si>
  <si>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</si>
  <si>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</si>
  <si>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</si>
  <si>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</si>
  <si>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</si>
  <si>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</si>
  <si>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</si>
  <si>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</si>
  <si>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</si>
  <si>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</si>
  <si>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</si>
  <si>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</si>
  <si>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</si>
  <si>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</si>
  <si>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</si>
  <si>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</si>
  <si>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</si>
  <si>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</si>
  <si>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</si>
  <si>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</si>
  <si>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</si>
  <si>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</si>
  <si>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</si>
  <si>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</si>
  <si>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</si>
  <si>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</si>
  <si>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</si>
  <si>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</si>
  <si>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</si>
  <si>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</si>
  <si>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</si>
  <si>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</si>
  <si>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</si>
  <si>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</si>
  <si>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</si>
  <si>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</si>
  <si>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</si>
  <si>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</si>
  <si>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</si>
  <si>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</si>
  <si>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</si>
  <si>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</si>
  <si>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</si>
  <si>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</si>
  <si>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</si>
  <si>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</si>
  <si>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</si>
  <si>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</si>
  <si>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</si>
  <si>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</si>
  <si>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</si>
  <si>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</si>
  <si>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</si>
  <si>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</si>
  <si>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</si>
  <si>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</si>
  <si>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</si>
  <si>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</si>
  <si>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</si>
  <si>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</si>
  <si>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</si>
  <si>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</si>
  <si>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</si>
  <si>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</si>
  <si>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</si>
  <si>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</si>
  <si>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</si>
  <si>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</si>
  <si>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</si>
  <si>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</si>
  <si>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</si>
  <si>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</si>
  <si>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</si>
  <si>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</si>
  <si>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</si>
  <si>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</si>
  <si>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</si>
  <si>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</si>
  <si>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</si>
  <si>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</si>
  <si>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</si>
  <si>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</si>
  <si>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</si>
  <si>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</si>
  <si>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</si>
  <si>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</si>
  <si>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</si>
  <si>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</si>
  <si>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</si>
  <si>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</si>
  <si>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</si>
  <si>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</si>
  <si>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</si>
  <si>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</si>
  <si>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</si>
  <si>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</si>
  <si>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</si>
  <si>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</si>
  <si>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</si>
  <si>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</si>
  <si>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</si>
  <si>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</si>
  <si>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</si>
  <si>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</si>
  <si>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</si>
  <si>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</si>
  <si>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</si>
  <si>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</si>
  <si>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</si>
  <si>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</si>
  <si>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</si>
  <si>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</si>
  <si>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</si>
  <si>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</si>
  <si>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</si>
  <si>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</si>
  <si>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</si>
  <si>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</si>
  <si>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</si>
  <si>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</si>
  <si>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</si>
  <si>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</si>
  <si>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</si>
  <si>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</si>
  <si>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</si>
  <si>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</si>
  <si>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</si>
  <si>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</si>
  <si>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</si>
  <si>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</si>
  <si>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</si>
  <si>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</si>
  <si>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</si>
  <si>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</si>
  <si>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</si>
  <si>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</si>
  <si>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</si>
  <si>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</si>
  <si>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</si>
  <si>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</si>
  <si>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</si>
  <si>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</si>
  <si>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</si>
  <si>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</si>
  <si>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</si>
  <si>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</si>
  <si>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</si>
  <si>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</si>
  <si>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</si>
  <si>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</si>
  <si>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</si>
  <si>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</si>
  <si>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</si>
  <si>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</si>
  <si>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</si>
  <si>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</si>
  <si>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</si>
  <si>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</si>
  <si>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</si>
  <si>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</si>
  <si>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</si>
  <si>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</si>
  <si>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</si>
  <si>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</si>
  <si>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</si>
  <si>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</si>
  <si>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</si>
  <si>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</si>
  <si>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</si>
  <si>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</si>
  <si>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</si>
  <si>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</si>
  <si>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</si>
  <si>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</si>
  <si>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</si>
  <si>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</si>
  <si>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</si>
  <si>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</si>
  <si>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</si>
  <si>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</si>
  <si>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</si>
  <si>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</si>
  <si>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</si>
  <si>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</si>
  <si>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</si>
  <si>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</si>
  <si>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</si>
  <si>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</si>
  <si>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</si>
  <si>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</si>
  <si>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</si>
  <si>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</si>
  <si>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</si>
  <si>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</si>
  <si>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</si>
  <si>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</si>
  <si>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</si>
  <si>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</si>
  <si>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</si>
  <si>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</si>
  <si>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</si>
  <si>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</si>
  <si>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</si>
  <si>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</si>
  <si>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</si>
  <si>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</si>
  <si>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</si>
  <si>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</si>
  <si>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</si>
  <si>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</si>
  <si>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</si>
  <si>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</si>
  <si>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</si>
  <si>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</si>
  <si>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</si>
  <si>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</si>
  <si>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</si>
  <si>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</si>
  <si>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</si>
  <si>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</si>
  <si>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</si>
  <si>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</si>
  <si>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</si>
  <si>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</si>
  <si>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</si>
  <si>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</si>
  <si>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</si>
  <si>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</si>
  <si>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</si>
  <si>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</si>
  <si>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</si>
  <si>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</si>
  <si>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</si>
  <si>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</si>
  <si>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</si>
  <si>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</si>
  <si>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</si>
  <si>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</si>
  <si>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</si>
  <si>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</si>
  <si>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</si>
  <si>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</si>
  <si>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</si>
  <si>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</si>
  <si>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</si>
  <si>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</si>
  <si>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</si>
  <si>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</si>
  <si>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</si>
  <si>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</si>
  <si>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</si>
  <si>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</si>
  <si>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</si>
  <si>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</si>
  <si>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</si>
  <si>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</si>
  <si>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</si>
  <si>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</si>
  <si>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</si>
  <si>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</si>
  <si>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</si>
  <si>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</si>
  <si>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</si>
  <si>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</si>
  <si>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</si>
  <si>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</si>
  <si>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</si>
  <si>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</si>
  <si>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</si>
  <si>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</si>
  <si>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</si>
  <si>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</si>
  <si>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</si>
  <si>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</si>
  <si>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</si>
  <si>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</si>
  <si>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</si>
  <si>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</si>
  <si>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</si>
  <si>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</si>
  <si>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</si>
  <si>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</si>
  <si>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</si>
  <si>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</si>
  <si>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</si>
  <si>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</si>
  <si>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</si>
  <si>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</si>
  <si>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</si>
  <si>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</si>
  <si>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</si>
  <si>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</si>
  <si>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</si>
  <si>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</si>
  <si>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</si>
  <si>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</si>
  <si>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</si>
  <si>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</si>
  <si>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</si>
  <si>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</si>
  <si>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</si>
  <si>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</si>
  <si>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</si>
  <si>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</si>
  <si>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</si>
  <si>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</si>
  <si>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</si>
  <si>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</si>
  <si>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</si>
  <si>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</si>
  <si>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</si>
  <si>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</si>
  <si>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</si>
  <si>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</si>
  <si>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</si>
  <si>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</si>
  <si>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</si>
  <si>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</si>
  <si>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</si>
  <si>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</si>
  <si>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</si>
  <si>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</si>
  <si>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</si>
  <si>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</si>
  <si>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</si>
  <si>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</si>
  <si>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</si>
  <si>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</si>
  <si>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</si>
  <si>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</si>
  <si>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</si>
  <si>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</si>
  <si>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</si>
  <si>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</si>
  <si>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</si>
  <si>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</si>
  <si>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</si>
  <si>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</si>
  <si>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</si>
  <si>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</si>
  <si>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</si>
  <si>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</si>
  <si>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</si>
  <si>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</si>
  <si>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</si>
  <si>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</si>
  <si>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</si>
  <si>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</si>
  <si>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</si>
  <si>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</si>
  <si>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</si>
  <si>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</si>
  <si>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</si>
  <si>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</si>
  <si>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</si>
  <si>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</si>
  <si>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</si>
  <si>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</si>
  <si>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</si>
  <si>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</si>
  <si>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</si>
  <si>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</si>
  <si>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</si>
  <si>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</si>
  <si>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</si>
  <si>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</si>
  <si>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</si>
  <si>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</si>
  <si>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</si>
  <si>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</si>
  <si>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</si>
  <si>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</si>
  <si>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</si>
  <si>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</si>
  <si>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</si>
  <si>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</si>
  <si>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</si>
  <si>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</si>
  <si>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</si>
  <si>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</si>
  <si>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</si>
  <si>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</si>
  <si>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</si>
  <si>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</si>
  <si>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</si>
  <si>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</si>
  <si>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</si>
  <si>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</si>
  <si>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</si>
  <si>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</si>
  <si>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</si>
  <si>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</si>
  <si>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</si>
  <si>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</si>
  <si>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</si>
  <si>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</si>
  <si>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</si>
  <si>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</si>
  <si>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</si>
  <si>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</si>
  <si>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</si>
  <si>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</si>
  <si>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</si>
  <si>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</si>
  <si>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</si>
  <si>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</si>
  <si>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</si>
  <si>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</si>
  <si>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</si>
  <si>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</si>
  <si>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</si>
  <si>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</si>
  <si>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</si>
  <si>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</si>
  <si>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</si>
  <si>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</si>
  <si>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</si>
  <si>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</si>
  <si>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</si>
  <si>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</si>
  <si>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</si>
  <si>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</si>
  <si>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</si>
  <si>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</si>
  <si>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</si>
  <si>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</si>
  <si>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</si>
  <si>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</si>
  <si>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</si>
  <si>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</si>
  <si>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</si>
  <si>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</si>
  <si>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</si>
  <si>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</si>
  <si>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</si>
  <si>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</si>
  <si>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</si>
  <si>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</si>
  <si>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</si>
  <si>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</si>
  <si>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</si>
  <si>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</si>
  <si>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</si>
  <si>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</si>
  <si>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</si>
  <si>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</si>
  <si>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</si>
  <si>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</si>
  <si>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</si>
  <si>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</si>
  <si>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</si>
  <si>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</si>
  <si>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</si>
  <si>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</si>
  <si>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</si>
  <si>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</si>
  <si>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</si>
  <si>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</si>
  <si>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</si>
  <si>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</si>
  <si>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</si>
  <si>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</si>
  <si>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</si>
  <si>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</si>
  <si>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</si>
  <si>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</si>
  <si>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</si>
  <si>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</si>
  <si>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</si>
  <si>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</si>
  <si>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</si>
  <si>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</si>
  <si>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</si>
  <si>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</si>
  <si>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</si>
  <si>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</si>
  <si>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</si>
  <si>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</si>
  <si>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</si>
  <si>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</si>
  <si>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</si>
  <si>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</si>
  <si>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</si>
  <si>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</si>
  <si>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</si>
  <si>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</si>
  <si>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</si>
  <si>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</si>
  <si>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</si>
  <si>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</si>
  <si>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</si>
  <si>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</si>
  <si>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</si>
  <si>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</si>
  <si>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</si>
  <si>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</si>
  <si>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</si>
  <si>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</si>
  <si>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</si>
  <si>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</si>
  <si>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</si>
  <si>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</si>
  <si>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</si>
  <si>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</si>
  <si>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</si>
  <si>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</si>
  <si>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</si>
  <si>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</si>
  <si>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</si>
  <si>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</si>
  <si>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</si>
  <si>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</si>
  <si>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</si>
  <si>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</si>
  <si>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</si>
  <si>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</si>
  <si>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</si>
  <si>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</si>
  <si>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</si>
  <si>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</si>
  <si>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</si>
  <si>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</si>
  <si>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</si>
  <si>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</si>
  <si>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</si>
  <si>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</si>
  <si>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</si>
  <si>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</si>
  <si>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</si>
  <si>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</si>
  <si>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</si>
  <si>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</si>
  <si>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</si>
  <si>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</si>
  <si>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</si>
  <si>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</si>
  <si>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</si>
  <si>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</si>
  <si>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</si>
  <si>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</si>
  <si>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</si>
  <si>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</si>
  <si>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</si>
  <si>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</si>
  <si>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</si>
  <si>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</si>
  <si>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</si>
  <si>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</si>
  <si>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</si>
  <si>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</si>
  <si>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</si>
  <si>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</si>
  <si>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</si>
  <si>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</si>
  <si>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</si>
  <si>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</si>
  <si>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</si>
  <si>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</si>
  <si>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</si>
  <si>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</si>
  <si>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</si>
  <si>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</si>
  <si>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</si>
  <si>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</si>
  <si>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</si>
  <si>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</si>
  <si>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</si>
  <si>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</si>
  <si>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</si>
  <si>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</si>
  <si>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</si>
  <si>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</si>
  <si>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</si>
  <si>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</si>
  <si>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</si>
  <si>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</si>
  <si>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</si>
  <si>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</si>
  <si>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</si>
  <si>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</si>
  <si>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</si>
  <si>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</si>
  <si>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</si>
  <si>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</si>
  <si>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</si>
  <si>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</si>
  <si>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</si>
  <si>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</si>
  <si>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</si>
  <si>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</si>
  <si>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</si>
  <si>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</si>
  <si>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</si>
  <si>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</si>
  <si>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</si>
  <si>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</si>
  <si>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</si>
  <si>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</si>
  <si>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</si>
  <si>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</si>
  <si>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</si>
  <si>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</si>
  <si>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</si>
  <si>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</si>
  <si>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</si>
  <si>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</si>
  <si>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</si>
  <si>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</si>
  <si>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</si>
  <si>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</si>
  <si>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</si>
  <si>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</si>
  <si>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</si>
  <si>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</si>
  <si>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</si>
  <si>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</si>
  <si>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</si>
  <si>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</si>
  <si>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</si>
  <si>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</si>
  <si>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</si>
  <si>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</si>
  <si>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</si>
  <si>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</si>
  <si>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</si>
  <si>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</si>
  <si>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</si>
  <si>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</si>
  <si>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</si>
  <si>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</si>
  <si>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</si>
  <si>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</si>
  <si>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</si>
  <si>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</si>
  <si>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</si>
  <si>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</si>
  <si>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</si>
  <si>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</si>
  <si>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</si>
  <si>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</si>
  <si>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</si>
  <si>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</si>
  <si>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</si>
  <si>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</si>
  <si>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</si>
  <si>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</si>
  <si>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</si>
  <si>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</si>
  <si>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</si>
  <si>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</si>
  <si>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</si>
  <si>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</si>
  <si>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</si>
  <si>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</si>
  <si>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</si>
  <si>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</si>
  <si>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</si>
  <si>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</si>
  <si>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</si>
  <si>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</si>
  <si>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</si>
  <si>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</si>
  <si>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</si>
  <si>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</si>
  <si>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</si>
  <si>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</si>
  <si>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</si>
  <si>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</si>
  <si>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</si>
  <si>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</si>
  <si>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</si>
  <si>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</si>
  <si>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</si>
  <si>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</si>
  <si>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</si>
  <si>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</si>
  <si>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</si>
  <si>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</si>
  <si>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</si>
  <si>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</si>
  <si>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</si>
  <si>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</si>
  <si>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</si>
  <si>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</si>
  <si>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</si>
  <si>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</si>
  <si>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</si>
  <si>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</si>
  <si>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</si>
  <si>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</si>
  <si>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</si>
  <si>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</si>
  <si>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</si>
  <si>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</si>
  <si>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</si>
  <si>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</si>
  <si>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</si>
  <si>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</si>
  <si>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</si>
  <si>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</si>
  <si>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</si>
  <si>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</si>
  <si>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</si>
  <si>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</si>
  <si>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</si>
  <si>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</si>
  <si>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</si>
  <si>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</si>
  <si>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</si>
  <si>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</si>
  <si>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</si>
  <si>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</si>
  <si>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</si>
  <si>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</si>
  <si>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</si>
  <si>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</si>
  <si>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</si>
  <si>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</si>
  <si>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</si>
  <si>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</si>
  <si>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</si>
  <si>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</si>
  <si>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</si>
  <si>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</si>
  <si>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</si>
  <si>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</si>
  <si>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</si>
  <si>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</si>
  <si>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</si>
  <si>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</si>
  <si>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</si>
  <si>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</si>
  <si>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</si>
  <si>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</si>
  <si>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</si>
  <si>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</si>
  <si>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</si>
  <si>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</si>
  <si>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</si>
  <si>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</si>
  <si>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</si>
  <si>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</si>
  <si>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</si>
  <si>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</si>
  <si>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</si>
  <si>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</si>
  <si>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</si>
  <si>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</si>
  <si>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</si>
  <si>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</si>
  <si>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</si>
  <si>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</si>
  <si>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</si>
  <si>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</si>
  <si>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</si>
  <si>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</si>
  <si>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</si>
  <si>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</si>
  <si>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</si>
  <si>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</si>
  <si>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</si>
  <si>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</si>
  <si>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</si>
  <si>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</si>
  <si>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</si>
  <si>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</si>
  <si>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</si>
  <si>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</si>
  <si>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</si>
  <si>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</si>
  <si>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</si>
  <si>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</si>
  <si>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</si>
  <si>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</si>
  <si>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</si>
  <si>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</si>
  <si>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</si>
  <si>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</si>
  <si>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</si>
  <si>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</si>
  <si>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</si>
  <si>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</si>
  <si>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</si>
  <si>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</si>
  <si>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</si>
  <si>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</si>
  <si>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</si>
  <si>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</si>
  <si>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</si>
  <si>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</si>
  <si>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</si>
  <si>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</si>
  <si>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</si>
  <si>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</si>
  <si>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</si>
  <si>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</si>
  <si>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</si>
  <si>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</si>
  <si>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</si>
  <si>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</si>
  <si>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</si>
  <si>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</si>
  <si>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</si>
  <si>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</si>
  <si>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</si>
  <si>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</si>
  <si>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</si>
  <si>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</si>
  <si>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</si>
  <si>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</si>
  <si>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</si>
  <si>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</si>
  <si>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</si>
  <si>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</si>
  <si>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</si>
  <si>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</si>
  <si>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</si>
  <si>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</si>
  <si>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</si>
  <si>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</si>
  <si>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</si>
  <si>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</si>
  <si>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</si>
  <si>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</si>
  <si>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</si>
  <si>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</si>
  <si>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</si>
  <si>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</si>
  <si>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</si>
  <si>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</si>
  <si>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</si>
  <si>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</si>
  <si>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</si>
  <si>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</si>
  <si>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</si>
  <si>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</si>
  <si>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</si>
  <si>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</si>
  <si>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</si>
  <si>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</si>
  <si>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</si>
  <si>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</si>
  <si>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</si>
  <si>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</si>
  <si>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</si>
  <si>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</si>
  <si>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</si>
  <si>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</si>
  <si>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</si>
  <si>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</si>
  <si>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</si>
  <si>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</si>
  <si>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</si>
  <si>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</si>
  <si>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</si>
  <si>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</si>
  <si>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</si>
  <si>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</si>
  <si>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</si>
  <si>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</si>
  <si>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</si>
  <si>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</si>
  <si>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</si>
  <si>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</si>
  <si>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</si>
  <si>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</si>
  <si>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</si>
  <si>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</si>
  <si>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</si>
  <si>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</si>
  <si>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</si>
  <si>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</si>
  <si>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</si>
  <si>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</si>
  <si>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</si>
  <si>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</si>
  <si>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</si>
  <si>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</si>
  <si>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</si>
  <si>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</si>
  <si>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</si>
  <si>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</si>
  <si>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</si>
  <si>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</si>
  <si>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</si>
  <si>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</si>
  <si>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</si>
  <si>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</si>
  <si>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</si>
  <si>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</si>
  <si>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</si>
  <si>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</si>
  <si>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</si>
  <si>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</si>
  <si>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</si>
  <si>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</si>
  <si>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</si>
  <si>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</si>
  <si>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</si>
  <si>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</si>
  <si>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</si>
  <si>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</si>
  <si>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</si>
  <si>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</si>
  <si>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</si>
  <si>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</si>
  <si>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</si>
  <si>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</si>
  <si>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</si>
  <si>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</si>
  <si>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</si>
  <si>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</si>
  <si>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</si>
  <si>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</si>
  <si>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</si>
  <si>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</si>
  <si>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</si>
  <si>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</si>
  <si>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</si>
  <si>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</si>
  <si>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</si>
  <si>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</si>
  <si>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</si>
  <si>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</si>
  <si>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</si>
  <si>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</si>
  <si>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</si>
  <si>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</si>
  <si>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</si>
  <si>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</si>
  <si>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</si>
  <si>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</si>
  <si>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</si>
  <si>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</si>
  <si>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</si>
  <si>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</si>
  <si>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</si>
  <si>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</si>
  <si>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</si>
  <si>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</si>
  <si>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</si>
  <si>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</si>
  <si>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</si>
  <si>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</si>
  <si>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</si>
  <si>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</si>
  <si>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</si>
  <si>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</si>
  <si>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</si>
  <si>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</si>
  <si>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</si>
  <si>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</si>
  <si>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</si>
  <si>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</si>
  <si>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</si>
  <si>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</si>
  <si>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</si>
  <si>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</si>
  <si>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</si>
  <si>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</si>
  <si>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</si>
  <si>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</si>
  <si>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</si>
  <si>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</si>
  <si>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</si>
  <si>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</si>
  <si>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</si>
  <si>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</si>
  <si>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</si>
  <si>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</si>
  <si>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</si>
  <si>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</si>
  <si>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</si>
  <si>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</si>
  <si>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</si>
  <si>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</si>
  <si>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</si>
  <si>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</si>
  <si>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</si>
  <si>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</si>
  <si>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</si>
  <si>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</si>
  <si>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</si>
  <si>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</si>
  <si>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</si>
  <si>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</si>
  <si>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</si>
  <si>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</si>
  <si>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</si>
  <si>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</si>
  <si>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</si>
  <si>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</si>
  <si>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</si>
  <si>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</si>
  <si>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</si>
  <si>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</si>
  <si>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</si>
  <si>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</si>
  <si>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</si>
  <si>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</si>
  <si>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</si>
  <si>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</si>
  <si>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</si>
  <si>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</si>
  <si>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</si>
  <si>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</si>
  <si>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</si>
  <si>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</si>
  <si>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</si>
  <si>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</si>
  <si>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</si>
  <si>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</si>
  <si>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</si>
  <si>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</si>
  <si>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</si>
  <si>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</si>
  <si>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</si>
  <si>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</si>
  <si>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</si>
  <si>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</si>
  <si>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</si>
  <si>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</si>
  <si>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</si>
  <si>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</si>
  <si>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</si>
  <si>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</si>
  <si>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</si>
  <si>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</si>
  <si>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</si>
  <si>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</si>
  <si>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</si>
  <si>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</si>
  <si>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</si>
  <si>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</si>
  <si>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</si>
  <si>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</si>
  <si>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</si>
  <si>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</si>
  <si>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</si>
  <si>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</si>
  <si>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</si>
  <si>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</si>
  <si>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</si>
  <si>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</si>
  <si>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</si>
  <si>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</si>
  <si>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</si>
  <si>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</si>
  <si>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</si>
  <si>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</si>
  <si>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</si>
  <si>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</si>
  <si>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</si>
  <si>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</si>
  <si>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</si>
  <si>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</si>
  <si>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</si>
  <si>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</si>
  <si>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</si>
  <si>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</si>
  <si>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</si>
  <si>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</si>
  <si>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</si>
  <si>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</si>
  <si>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</si>
  <si>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</si>
  <si>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</si>
  <si>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</si>
  <si>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</si>
  <si>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</si>
  <si>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</si>
  <si>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</si>
  <si>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</si>
  <si>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</si>
  <si>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</si>
  <si>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</si>
  <si>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</si>
  <si>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</si>
  <si>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</si>
  <si>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</si>
  <si>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</si>
  <si>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</si>
  <si>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</si>
  <si>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</si>
  <si>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</si>
  <si>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</si>
  <si>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</si>
  <si>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</si>
  <si>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</si>
  <si>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</si>
  <si>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</si>
  <si>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</si>
  <si>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</si>
  <si>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</si>
  <si>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</si>
  <si>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</si>
  <si>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</si>
  <si>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</si>
  <si>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</si>
  <si>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</si>
  <si>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</si>
  <si>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</si>
  <si>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</si>
  <si>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</si>
  <si>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</si>
  <si>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</si>
  <si>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</si>
  <si>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</si>
  <si>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</si>
  <si>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</si>
  <si>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</si>
  <si>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</si>
  <si>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</si>
  <si>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</si>
  <si>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</si>
  <si>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</si>
  <si>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</si>
  <si>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</si>
  <si>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</si>
  <si>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</si>
  <si>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</si>
  <si>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</si>
  <si>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</si>
  <si>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</si>
  <si>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</si>
  <si>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</si>
  <si>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</si>
  <si>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</si>
  <si>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</si>
  <si>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</si>
  <si>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</si>
  <si>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</si>
  <si>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</si>
  <si>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</si>
  <si>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</si>
  <si>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</si>
  <si>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</si>
  <si>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</si>
  <si>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</si>
  <si>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</si>
  <si>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</si>
  <si>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</si>
  <si>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</si>
  <si>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</si>
  <si>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</si>
  <si>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</si>
  <si>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</si>
  <si>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</si>
  <si>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</si>
  <si>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</si>
  <si>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</si>
  <si>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</si>
  <si>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</si>
  <si>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</si>
  <si>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</si>
  <si>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</si>
  <si>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</si>
  <si>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</si>
  <si>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</si>
  <si>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</si>
  <si>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</si>
  <si>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</si>
  <si>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</si>
  <si>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</si>
  <si>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</si>
  <si>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</si>
  <si>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</si>
  <si>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</si>
  <si>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</si>
  <si>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</si>
  <si>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</si>
  <si>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</si>
  <si>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</si>
  <si>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</si>
  <si>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</si>
  <si>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</si>
  <si>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</si>
  <si>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</si>
  <si>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</si>
  <si>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</si>
  <si>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</si>
  <si>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</si>
  <si>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</si>
  <si>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</si>
  <si>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</si>
  <si>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</si>
  <si>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</si>
  <si>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</si>
  <si>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</si>
  <si>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</si>
  <si>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</si>
  <si>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</si>
  <si>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</si>
  <si>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</si>
  <si>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</si>
  <si>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</si>
  <si>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</si>
  <si>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</si>
  <si>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</si>
  <si>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</si>
  <si>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</si>
  <si>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</si>
  <si>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</si>
  <si>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</si>
  <si>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</si>
  <si>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</si>
  <si>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</si>
  <si>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</si>
  <si>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</si>
  <si>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</si>
  <si>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</si>
  <si>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</si>
  <si>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</si>
  <si>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</si>
  <si>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</si>
  <si>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</si>
  <si>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</si>
  <si>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</si>
  <si>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</si>
  <si>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</si>
  <si>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</si>
  <si>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</si>
  <si>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</si>
  <si>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</si>
  <si>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</si>
  <si>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</si>
  <si>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</si>
  <si>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</si>
  <si>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</si>
  <si>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</si>
  <si>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</si>
  <si>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</si>
  <si>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</si>
  <si>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</si>
  <si>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</si>
  <si>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</si>
  <si>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</si>
  <si>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</si>
  <si>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</si>
  <si>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</si>
  <si>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</si>
  <si>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</si>
  <si>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</si>
  <si>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</si>
  <si>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</si>
  <si>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</si>
  <si>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</si>
  <si>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</si>
  <si>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</si>
  <si>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</si>
  <si>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</si>
  <si>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</si>
  <si>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</si>
  <si>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</si>
  <si>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</si>
  <si>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</si>
  <si>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</si>
  <si>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</si>
  <si>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</si>
  <si>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</si>
  <si>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</si>
  <si>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</si>
  <si>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</si>
  <si>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</si>
  <si>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</si>
  <si>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</si>
  <si>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</si>
  <si>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</si>
  <si>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</si>
  <si>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</si>
  <si>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</si>
  <si>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</si>
  <si>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</si>
  <si>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</si>
  <si>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</si>
  <si>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</si>
  <si>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</si>
  <si>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</si>
  <si>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</si>
  <si>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</si>
  <si>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</si>
  <si>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</si>
  <si>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</si>
  <si>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</si>
  <si>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</si>
  <si>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</si>
  <si>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</si>
  <si>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</si>
  <si>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</si>
  <si>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</si>
  <si>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</si>
  <si>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</si>
  <si>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</si>
  <si>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</si>
  <si>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</si>
  <si>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</si>
  <si>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</si>
  <si>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</si>
  <si>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</si>
  <si>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</si>
  <si>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</si>
  <si>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</si>
  <si>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</si>
  <si>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</si>
  <si>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</si>
  <si>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</si>
  <si>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</si>
  <si>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</si>
  <si>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</si>
  <si>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</si>
  <si>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</si>
  <si>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</si>
  <si>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</si>
  <si>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</si>
  <si>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</si>
  <si>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</si>
  <si>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</si>
  <si>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</si>
  <si>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</si>
  <si>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</si>
  <si>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</si>
  <si>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</si>
  <si>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</si>
  <si>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</si>
  <si>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</si>
  <si>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</si>
  <si>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</si>
  <si>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</si>
  <si>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</si>
  <si>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</si>
  <si>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</si>
  <si>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</si>
  <si>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</si>
  <si>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</si>
  <si>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</si>
  <si>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</si>
  <si>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</si>
  <si>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</si>
  <si>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</si>
  <si>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</si>
  <si>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</si>
  <si>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</si>
  <si>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</si>
  <si>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</si>
  <si>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</si>
  <si>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</si>
  <si>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</si>
  <si>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</si>
  <si>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</si>
  <si>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</si>
  <si>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</si>
  <si>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</si>
  <si>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</si>
  <si>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</si>
  <si>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</si>
  <si>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</si>
  <si>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</si>
  <si>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</si>
  <si>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</si>
  <si>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</si>
  <si>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</si>
  <si>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</si>
  <si>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</si>
  <si>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</si>
  <si>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</si>
  <si>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</si>
  <si>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</si>
  <si>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</si>
  <si>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</si>
  <si>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</si>
  <si>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</si>
  <si>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</si>
  <si>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</si>
  <si>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</si>
  <si>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</si>
  <si>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</si>
  <si>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</si>
  <si>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</si>
  <si>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</si>
  <si>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</si>
  <si>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</si>
  <si>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</si>
  <si>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</si>
  <si>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</si>
  <si>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</si>
  <si>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</si>
  <si>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</si>
  <si>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</si>
  <si>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</si>
  <si>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</si>
  <si>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</si>
  <si>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</si>
  <si>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</si>
  <si>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</si>
  <si>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</si>
  <si>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</si>
  <si>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</si>
  <si>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</si>
  <si>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</si>
  <si>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</si>
  <si>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</si>
  <si>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</si>
  <si>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</si>
  <si>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</si>
  <si>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</si>
  <si>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</si>
  <si>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</si>
  <si>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</si>
  <si>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</si>
  <si>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</si>
  <si>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</si>
  <si>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</si>
  <si>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</si>
  <si>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</si>
  <si>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</si>
  <si>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</si>
  <si>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</si>
  <si>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</si>
  <si>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</si>
  <si>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</si>
  <si>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</si>
  <si>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</si>
  <si>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</si>
  <si>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</si>
  <si>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</si>
  <si>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</si>
  <si>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</si>
  <si>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</si>
  <si>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</si>
  <si>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</si>
  <si>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</si>
  <si>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</si>
  <si>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</si>
  <si>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</si>
  <si>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</si>
  <si>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</si>
  <si>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</si>
  <si>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</si>
  <si>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</si>
  <si>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</si>
  <si>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</si>
  <si>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</si>
  <si>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</si>
  <si>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</si>
  <si>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</si>
  <si>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</si>
  <si>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</si>
  <si>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</si>
  <si>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</si>
  <si>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</si>
  <si>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</si>
  <si>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</si>
  <si>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</si>
  <si>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</si>
  <si>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</si>
  <si>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</si>
  <si>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</si>
  <si>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</si>
  <si>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</si>
  <si>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</si>
  <si>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</si>
  <si>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</si>
  <si>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</si>
  <si>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</si>
  <si>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</si>
  <si>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</si>
  <si>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</si>
  <si>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</si>
  <si>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</si>
  <si>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</si>
  <si>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</si>
  <si>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</si>
  <si>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</si>
  <si>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</si>
  <si>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</si>
  <si>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</si>
  <si>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</si>
  <si>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</si>
  <si>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</si>
  <si>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</si>
  <si>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</si>
  <si>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</si>
  <si>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</si>
  <si>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</si>
  <si>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</si>
  <si>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</si>
  <si>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</si>
  <si>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</si>
  <si>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</si>
  <si>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</si>
  <si>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</si>
  <si>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</si>
  <si>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</si>
  <si>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</si>
  <si>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</si>
  <si>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</si>
  <si>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</si>
  <si>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</si>
  <si>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</si>
  <si>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</si>
  <si>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</si>
  <si>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</si>
  <si>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</si>
  <si>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</si>
  <si>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</si>
  <si>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</si>
  <si>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</si>
  <si>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</si>
  <si>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</si>
  <si>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</si>
  <si>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</si>
  <si>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</si>
  <si>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</si>
  <si>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</si>
  <si>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</si>
  <si>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</si>
  <si>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</si>
  <si>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</si>
  <si>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</si>
  <si>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</si>
  <si>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</si>
  <si>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</si>
  <si>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</si>
  <si>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</si>
  <si>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</si>
  <si>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</si>
  <si>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</si>
  <si>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</si>
  <si>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</si>
  <si>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</si>
  <si>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</si>
  <si>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</si>
  <si>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</si>
  <si>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</si>
  <si>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</si>
  <si>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</si>
  <si>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</si>
  <si>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</si>
  <si>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</si>
  <si>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</si>
  <si>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</si>
  <si>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</si>
  <si>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</si>
  <si>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</si>
  <si>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</si>
  <si>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</si>
  <si>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</si>
  <si>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</si>
  <si>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</si>
  <si>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</si>
  <si>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</si>
  <si>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</si>
  <si>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</si>
  <si>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</si>
  <si>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</si>
  <si>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</si>
  <si>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</si>
  <si>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</si>
  <si>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</si>
  <si>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</si>
  <si>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</si>
  <si>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</si>
  <si>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</si>
  <si>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</si>
  <si>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</si>
  <si>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</si>
  <si>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</si>
  <si>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</si>
  <si>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</si>
  <si>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</si>
  <si>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</si>
  <si>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</si>
  <si>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</si>
  <si>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</si>
  <si>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</si>
  <si>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</si>
  <si>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</si>
  <si>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</si>
  <si>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</si>
  <si>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</si>
  <si>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</si>
  <si>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</si>
  <si>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</si>
  <si>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</si>
  <si>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</si>
  <si>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</si>
  <si>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</si>
  <si>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</si>
  <si>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</si>
  <si>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</si>
  <si>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</si>
  <si>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</si>
  <si>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</si>
  <si>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</si>
  <si>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</si>
  <si>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</si>
  <si>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</si>
  <si>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</si>
  <si>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</si>
  <si>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</si>
  <si>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</si>
  <si>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</si>
  <si>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</si>
  <si>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</si>
  <si>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</si>
  <si>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</si>
  <si>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</si>
  <si>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</si>
  <si>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</si>
  <si>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</si>
  <si>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</si>
  <si>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</si>
  <si>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</si>
  <si>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</si>
  <si>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</si>
  <si>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</si>
  <si>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</si>
  <si>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</si>
  <si>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</si>
  <si>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</si>
  <si>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</si>
  <si>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</si>
  <si>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</si>
  <si>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</si>
  <si>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</si>
  <si>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</si>
  <si>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</si>
  <si>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</si>
  <si>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</si>
  <si>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</si>
  <si>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</si>
  <si>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</si>
  <si>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</si>
  <si>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</si>
  <si>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</si>
  <si>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</si>
  <si>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</si>
  <si>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</si>
  <si>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</si>
  <si>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</si>
  <si>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</si>
  <si>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</si>
  <si>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</si>
  <si>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</si>
  <si>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</si>
  <si>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</si>
  <si>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</si>
  <si>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</si>
  <si>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</si>
  <si>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</si>
  <si>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</si>
  <si>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</si>
  <si>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</si>
  <si>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</si>
  <si>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</si>
  <si>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</si>
  <si>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</si>
  <si>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</si>
  <si>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</si>
  <si>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</si>
  <si>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</si>
  <si>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</si>
  <si>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</si>
  <si>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</si>
  <si>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</si>
  <si>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</si>
  <si>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</si>
  <si>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</si>
  <si>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</si>
  <si>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</si>
  <si>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</si>
  <si>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</si>
  <si>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</si>
  <si>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</si>
  <si>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</si>
  <si>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</si>
  <si>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</si>
  <si>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</si>
  <si>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</si>
  <si>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</si>
  <si>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</si>
  <si>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</si>
  <si>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</si>
  <si>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</si>
  <si>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</si>
  <si>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</si>
  <si>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</si>
  <si>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</si>
  <si>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</si>
  <si>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</si>
  <si>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</si>
  <si>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</si>
  <si>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</si>
  <si>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</si>
  <si>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</si>
  <si>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</si>
  <si>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</si>
  <si>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</si>
  <si>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</si>
  <si>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</si>
  <si>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</si>
  <si>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</si>
  <si>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</si>
  <si>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</si>
  <si>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</si>
  <si>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</si>
  <si>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</si>
  <si>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</si>
  <si>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</si>
  <si>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</si>
  <si>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</si>
  <si>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</si>
  <si>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</si>
  <si>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</si>
  <si>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</si>
  <si>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</si>
  <si>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</si>
  <si>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</si>
  <si>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</si>
  <si>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</si>
  <si>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</si>
  <si>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</si>
  <si>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</si>
  <si>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</si>
  <si>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</si>
  <si>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</si>
  <si>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</si>
  <si>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</si>
  <si>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</si>
  <si>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</si>
  <si>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</si>
  <si>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</si>
  <si>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</si>
  <si>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</si>
  <si>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</si>
  <si>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</si>
  <si>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</si>
  <si>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</si>
  <si>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</si>
  <si>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</si>
  <si>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</si>
  <si>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</si>
  <si>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</si>
  <si>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</si>
  <si>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</si>
  <si>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</si>
  <si>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</si>
  <si>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</si>
  <si>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</si>
  <si>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</si>
  <si>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</si>
  <si>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</si>
  <si>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</si>
  <si>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</si>
  <si>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</si>
  <si>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</si>
  <si>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</si>
  <si>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</si>
  <si>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</si>
  <si>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</si>
  <si>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</si>
  <si>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</si>
  <si>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</si>
  <si>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</si>
  <si>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</si>
  <si>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</si>
  <si>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</si>
  <si>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</si>
  <si>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</si>
  <si>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</si>
  <si>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</si>
  <si>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</si>
  <si>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</si>
  <si>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</si>
  <si>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</si>
  <si>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</si>
  <si>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</si>
  <si>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</si>
  <si>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</si>
  <si>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</si>
  <si>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</si>
  <si>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</si>
  <si>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</si>
  <si>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</si>
  <si>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</si>
  <si>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</si>
  <si>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</si>
  <si>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</si>
  <si>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</si>
  <si>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</si>
  <si>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</si>
  <si>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</si>
  <si>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</si>
  <si>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</si>
  <si>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</si>
  <si>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</si>
  <si>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</si>
  <si>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</si>
  <si>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</si>
  <si>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</si>
  <si>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</si>
  <si>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</si>
  <si>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</si>
  <si>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</si>
  <si>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</si>
  <si>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</si>
  <si>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</si>
  <si>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</si>
  <si>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</si>
  <si>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</si>
  <si>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</si>
  <si>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</si>
  <si>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</si>
  <si>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</si>
  <si>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</si>
  <si>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</si>
  <si>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</si>
  <si>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</si>
  <si>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</si>
  <si>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</si>
  <si>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</si>
  <si>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</si>
  <si>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</si>
  <si>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</si>
  <si>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</si>
  <si>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</si>
  <si>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</si>
  <si>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</si>
  <si>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</si>
  <si>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</si>
  <si>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</si>
  <si>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</si>
  <si>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</si>
  <si>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</si>
  <si>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</si>
  <si>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</si>
  <si>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</si>
  <si>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</si>
  <si>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</si>
  <si>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</si>
  <si>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</si>
  <si>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</si>
  <si>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</si>
  <si>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</si>
  <si>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</si>
  <si>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</si>
  <si>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</si>
  <si>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</si>
  <si>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</si>
  <si>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</si>
  <si>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</si>
  <si>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</si>
  <si>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</si>
  <si>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</si>
  <si>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</si>
  <si>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</si>
  <si>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</si>
  <si>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</si>
  <si>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</si>
  <si>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</si>
  <si>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</si>
  <si>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</si>
  <si>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</si>
  <si>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</si>
  <si>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</si>
  <si>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</si>
  <si>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</si>
  <si>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</si>
  <si>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</si>
  <si>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</si>
  <si>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</si>
  <si>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</si>
  <si>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</si>
  <si>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</si>
  <si>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</si>
  <si>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</si>
  <si>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</si>
  <si>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</si>
  <si>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</si>
  <si>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</si>
  <si>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</si>
  <si>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</si>
  <si>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</si>
  <si>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</si>
  <si>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</si>
  <si>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</si>
  <si>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</si>
  <si>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</si>
  <si>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</si>
  <si>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</si>
  <si>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</si>
  <si>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</si>
  <si>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</si>
  <si>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</si>
  <si>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</si>
  <si>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</si>
  <si>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</si>
  <si>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</si>
  <si>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</si>
  <si>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</si>
  <si>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</si>
  <si>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</si>
  <si>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</si>
  <si>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</si>
  <si>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</si>
  <si>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</si>
  <si>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</si>
  <si>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</si>
  <si>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</si>
  <si>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</si>
  <si>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</si>
  <si>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</si>
  <si>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</si>
  <si>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</si>
  <si>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</si>
  <si>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</si>
  <si>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</si>
  <si>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</si>
  <si>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</si>
  <si>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</si>
  <si>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</si>
  <si>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</si>
  <si>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</si>
  <si>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</si>
  <si>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</si>
  <si>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</si>
  <si>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</si>
  <si>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</si>
  <si>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</si>
  <si>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</si>
  <si>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</si>
  <si>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</si>
  <si>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</si>
  <si>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</si>
  <si>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</si>
  <si>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</si>
  <si>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</si>
  <si>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</si>
  <si>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</si>
  <si>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</si>
  <si>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</si>
  <si>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</si>
  <si>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</si>
  <si>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</si>
  <si>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</si>
  <si>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</si>
  <si>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</si>
  <si>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</si>
  <si>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</si>
  <si>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</si>
  <si>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</si>
  <si>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</si>
  <si>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</si>
  <si>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</si>
  <si>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</si>
  <si>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</si>
  <si>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</si>
  <si>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</si>
  <si>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</si>
  <si>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</si>
  <si>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</si>
  <si>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</si>
  <si>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</si>
  <si>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</si>
  <si>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</si>
  <si>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</si>
  <si>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</si>
  <si>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</si>
  <si>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</si>
  <si>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</si>
  <si>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</si>
  <si>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</si>
  <si>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</si>
  <si>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</si>
  <si>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</si>
  <si>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</si>
  <si>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</si>
  <si>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</si>
  <si>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</si>
  <si>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</si>
  <si>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</si>
  <si>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</si>
  <si>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</si>
  <si>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</si>
  <si>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</si>
  <si>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</si>
  <si>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</si>
  <si>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</si>
  <si>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</si>
  <si>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</si>
  <si>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</si>
  <si>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</si>
  <si>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</si>
  <si>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</si>
  <si>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</si>
  <si>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</si>
  <si>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</si>
  <si>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</si>
  <si>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</si>
  <si>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</si>
  <si>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</si>
  <si>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</si>
  <si>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</si>
  <si>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</si>
  <si>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</si>
  <si>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</si>
  <si>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</si>
  <si>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</si>
  <si>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</si>
  <si>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</si>
  <si>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</si>
  <si>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</si>
  <si>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</si>
  <si>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</si>
  <si>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</si>
  <si>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</si>
  <si>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</si>
  <si>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</si>
  <si>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</si>
  <si>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</si>
  <si>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</si>
  <si>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</si>
  <si>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</si>
  <si>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</si>
  <si>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</si>
  <si>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</si>
  <si>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</si>
  <si>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</si>
  <si>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</si>
  <si>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</si>
  <si>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</si>
  <si>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</si>
  <si>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</si>
  <si>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</si>
  <si>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</si>
  <si>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</si>
  <si>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</si>
  <si>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</si>
  <si>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</si>
  <si>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</si>
  <si>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</si>
  <si>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</si>
  <si>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</si>
  <si>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</si>
  <si>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</si>
  <si>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</si>
  <si>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</si>
  <si>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</si>
  <si>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</si>
  <si>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</si>
  <si>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</si>
  <si>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</si>
  <si>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</si>
  <si>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</si>
  <si>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</si>
  <si>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</si>
  <si>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</si>
  <si>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</si>
  <si>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</si>
  <si>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</si>
  <si>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</si>
  <si>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</si>
  <si>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</si>
  <si>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</si>
  <si>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</si>
  <si>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</si>
  <si>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</si>
  <si>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</si>
  <si>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</si>
  <si>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</si>
  <si>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</si>
  <si>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</si>
  <si>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</si>
  <si>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</si>
  <si>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</si>
  <si>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</si>
  <si>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</si>
  <si>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</si>
  <si>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</si>
  <si>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</si>
  <si>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</si>
  <si>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</si>
  <si>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</si>
  <si>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</si>
  <si>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</si>
  <si>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</si>
  <si>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</si>
  <si>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</si>
  <si>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</si>
  <si>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</si>
  <si>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</si>
  <si>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</si>
  <si>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</si>
  <si>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</si>
  <si>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</si>
  <si>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</si>
  <si>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</si>
  <si>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</si>
  <si>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</si>
  <si>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</si>
  <si>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</si>
  <si>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</si>
  <si>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</si>
  <si>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</si>
  <si>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</si>
  <si>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</si>
  <si>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</si>
  <si>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</si>
  <si>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</si>
  <si>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</si>
  <si>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</si>
  <si>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</si>
  <si>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</si>
  <si>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</si>
  <si>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</si>
  <si>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</si>
  <si>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</si>
  <si>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</si>
  <si>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</si>
  <si>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</si>
  <si>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</si>
  <si>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</si>
  <si>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</si>
  <si>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</si>
  <si>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</si>
  <si>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</si>
  <si>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</si>
  <si>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</si>
  <si>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</si>
  <si>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</si>
  <si>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</si>
  <si>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</si>
  <si>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</si>
  <si>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</si>
  <si>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</si>
  <si>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</si>
  <si>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</si>
  <si>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</si>
  <si>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</si>
  <si>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</si>
  <si>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</si>
  <si>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</si>
  <si>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</si>
  <si>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</si>
  <si>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</si>
  <si>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</si>
  <si>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</si>
  <si>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</si>
  <si>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</si>
  <si>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</si>
  <si>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</si>
  <si>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</si>
  <si>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</si>
  <si>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</si>
  <si>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</si>
  <si>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</si>
  <si>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</si>
  <si>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</si>
  <si>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</si>
  <si>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</si>
  <si>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</si>
  <si>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</si>
  <si>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</si>
  <si>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</si>
  <si>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</si>
  <si>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</si>
  <si>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</si>
  <si>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</si>
  <si>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</si>
  <si>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</si>
  <si>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</si>
  <si>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</si>
  <si>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</si>
  <si>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</si>
  <si>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</si>
  <si>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</si>
  <si>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</si>
  <si>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</si>
  <si>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</si>
  <si>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</si>
  <si>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</si>
  <si>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</si>
  <si>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</si>
  <si>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</si>
  <si>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</si>
  <si>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</si>
  <si>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</si>
  <si>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</si>
  <si>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</si>
  <si>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</si>
  <si>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</si>
  <si>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</si>
  <si>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</si>
  <si>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</si>
  <si>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</si>
  <si>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</si>
  <si>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</si>
  <si>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</si>
  <si>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</si>
  <si>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</si>
  <si>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</si>
  <si>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</si>
  <si>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</si>
  <si>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</si>
  <si>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</si>
  <si>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</si>
  <si>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</si>
  <si>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</si>
  <si>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</si>
  <si>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</si>
  <si>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</si>
  <si>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</si>
  <si>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</si>
  <si>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</si>
  <si>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</si>
  <si>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</si>
  <si>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</si>
  <si>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</si>
  <si>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</si>
  <si>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</si>
  <si>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</si>
  <si>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</si>
  <si>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</si>
  <si>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</si>
  <si>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</si>
  <si>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</si>
  <si>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</si>
  <si>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</si>
  <si>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</si>
  <si>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</si>
  <si>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</si>
  <si>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</si>
  <si>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</si>
  <si>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</si>
  <si>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</si>
  <si>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</si>
  <si>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</si>
  <si>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</si>
  <si>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</si>
  <si>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</si>
  <si>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</si>
  <si>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</si>
  <si>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</si>
  <si>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</si>
  <si>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</si>
  <si>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</si>
  <si>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</si>
  <si>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</si>
  <si>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</si>
  <si>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</si>
  <si>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</si>
  <si>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</si>
  <si>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</si>
  <si>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</si>
  <si>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</si>
  <si>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</si>
  <si>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</si>
  <si>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</si>
  <si>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</si>
  <si>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</si>
  <si>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</si>
  <si>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</si>
  <si>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</si>
  <si>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</si>
  <si>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</si>
  <si>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</si>
  <si>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</si>
  <si>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</si>
  <si>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</si>
  <si>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</si>
  <si>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</si>
  <si>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</si>
  <si>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</si>
  <si>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</si>
  <si>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</si>
  <si>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</si>
  <si>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</si>
  <si>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</si>
  <si>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</si>
  <si>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</si>
  <si>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</si>
  <si>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</si>
  <si>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</si>
  <si>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</si>
  <si>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</si>
  <si>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</si>
  <si>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</si>
  <si>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</si>
  <si>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</si>
  <si>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</si>
  <si>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</si>
  <si>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</si>
  <si>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</si>
  <si>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</si>
  <si>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</si>
  <si>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</si>
  <si>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</si>
  <si>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</si>
  <si>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</si>
  <si>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</si>
  <si>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</si>
  <si>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</si>
  <si>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</si>
  <si>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</si>
  <si>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</si>
  <si>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</si>
  <si>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</si>
  <si>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</si>
  <si>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</si>
  <si>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</si>
  <si>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</si>
  <si>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</si>
  <si>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</si>
  <si>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</si>
  <si>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</si>
  <si>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</si>
  <si>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</si>
  <si>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</si>
  <si>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</si>
  <si>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</si>
  <si>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</si>
  <si>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</si>
  <si>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</si>
  <si>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</si>
  <si>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</si>
  <si>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</si>
  <si>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</si>
  <si>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</si>
  <si>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</si>
  <si>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</si>
  <si>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</si>
  <si>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</si>
  <si>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</si>
  <si>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</si>
  <si>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</si>
  <si>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</si>
  <si>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</si>
  <si>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</si>
  <si>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</si>
  <si>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</si>
  <si>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</si>
  <si>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</si>
  <si>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</si>
  <si>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</si>
  <si>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</si>
  <si>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</si>
  <si>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</si>
  <si>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</si>
  <si>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</si>
  <si>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</si>
  <si>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</si>
  <si>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</si>
  <si>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</si>
  <si>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</si>
  <si>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</si>
  <si>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</si>
  <si>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</si>
  <si>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</si>
  <si>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</si>
  <si>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</si>
  <si>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</si>
  <si>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</si>
  <si>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</si>
  <si>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</si>
  <si>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</si>
  <si>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</si>
  <si>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</si>
  <si>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</si>
  <si>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</si>
  <si>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</si>
  <si>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</si>
  <si>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</si>
  <si>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</si>
  <si>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</si>
  <si>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</si>
  <si>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</si>
  <si>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</si>
  <si>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</si>
  <si>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</si>
  <si>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</si>
  <si>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</si>
  <si>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</si>
  <si>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</si>
  <si>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</si>
  <si>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</si>
  <si>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</si>
  <si>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</si>
  <si>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</si>
  <si>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</si>
  <si>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</si>
  <si>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</si>
  <si>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</si>
  <si>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</si>
  <si>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</si>
  <si>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</si>
  <si>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</si>
  <si>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</si>
  <si>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</si>
  <si>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</si>
  <si>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</si>
  <si>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</si>
  <si>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</si>
  <si>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</si>
  <si>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</si>
  <si>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</si>
  <si>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</si>
  <si>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</si>
  <si>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</si>
  <si>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</si>
  <si>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</si>
  <si>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</si>
  <si>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</si>
  <si>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</si>
  <si>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</si>
  <si>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</si>
  <si>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</si>
  <si>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</si>
  <si>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</si>
  <si>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</si>
  <si>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</si>
  <si>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</si>
  <si>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</si>
  <si>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</si>
  <si>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</si>
  <si>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</si>
  <si>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</si>
  <si>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</si>
  <si>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</si>
  <si>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</si>
  <si>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</si>
  <si>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</si>
  <si>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</si>
  <si>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</si>
  <si>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</si>
  <si>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</si>
  <si>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</si>
  <si>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</si>
  <si>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</si>
  <si>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</si>
  <si>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</si>
  <si>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</si>
  <si>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</si>
  <si>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</si>
  <si>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</si>
  <si>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</si>
  <si>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</si>
  <si>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</si>
  <si>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</si>
  <si>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</si>
  <si>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</si>
  <si>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</si>
  <si>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</si>
  <si>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</si>
  <si>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</si>
  <si>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</si>
  <si>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</si>
  <si>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</si>
  <si>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</si>
  <si>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</si>
  <si>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</si>
  <si>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</si>
  <si>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</si>
  <si>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</si>
  <si>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</si>
  <si>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</si>
  <si>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</si>
  <si>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</si>
  <si>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</si>
  <si>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</si>
  <si>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</si>
  <si>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</si>
  <si>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</si>
  <si>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</si>
  <si>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</si>
  <si>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</si>
  <si>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</si>
  <si>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</si>
  <si>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</si>
  <si>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</si>
  <si>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</si>
  <si>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</si>
  <si>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</si>
  <si>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</si>
  <si>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</si>
  <si>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</si>
  <si>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</si>
  <si>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</si>
  <si>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</si>
  <si>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</si>
  <si>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</si>
  <si>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</si>
  <si>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</si>
  <si>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</si>
  <si>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</si>
  <si>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</si>
  <si>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</si>
  <si>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</si>
  <si>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</si>
  <si>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</si>
  <si>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</si>
  <si>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</si>
  <si>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</si>
  <si>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</si>
  <si>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</si>
  <si>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</si>
  <si>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</si>
  <si>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</si>
  <si>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</si>
  <si>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</si>
  <si>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</si>
  <si>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</si>
  <si>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</si>
  <si>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</si>
  <si>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</si>
  <si>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</si>
  <si>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</si>
  <si>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</si>
  <si>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</si>
  <si>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</si>
  <si>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</si>
  <si>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</si>
  <si>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</si>
  <si>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</si>
  <si>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</si>
  <si>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</si>
  <si>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</si>
  <si>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</si>
  <si>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</si>
  <si>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</si>
  <si>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</si>
  <si>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</si>
  <si>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</si>
  <si>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</si>
  <si>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</si>
  <si>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</si>
  <si>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</si>
  <si>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</si>
  <si>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</si>
  <si>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</si>
  <si>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</si>
  <si>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</si>
  <si>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</si>
  <si>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</si>
  <si>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</si>
  <si>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</si>
  <si>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</si>
  <si>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</si>
  <si>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</si>
  <si>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</si>
  <si>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</si>
  <si>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</si>
  <si>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</si>
  <si>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</si>
  <si>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</si>
  <si>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</si>
  <si>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</si>
  <si>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</si>
  <si>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</si>
  <si>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</si>
  <si>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</si>
  <si>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</si>
  <si>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</si>
  <si>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</si>
  <si>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</si>
  <si>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</si>
  <si>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</si>
  <si>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</si>
  <si>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</si>
  <si>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</si>
  <si>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</si>
  <si>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</si>
  <si>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</si>
  <si>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</si>
  <si>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</si>
  <si>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</si>
  <si>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</si>
  <si>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</si>
  <si>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</si>
  <si>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</si>
  <si>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</si>
  <si>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</si>
  <si>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</si>
  <si>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</si>
  <si>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</si>
  <si>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</si>
  <si>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</si>
  <si>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</si>
  <si>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</si>
  <si>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</si>
  <si>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</si>
  <si>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</si>
  <si>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</si>
  <si>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</si>
  <si>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</si>
  <si>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</si>
  <si>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</si>
  <si>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</si>
  <si>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</si>
  <si>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</si>
  <si>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</si>
  <si>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</si>
  <si>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</si>
  <si>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</si>
  <si>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</si>
  <si>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</si>
  <si>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</si>
  <si>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</si>
  <si>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</si>
  <si>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</si>
  <si>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</si>
  <si>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</si>
  <si>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</si>
  <si>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</si>
  <si>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</si>
  <si>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</si>
  <si>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</si>
  <si>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</si>
  <si>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</si>
  <si>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</si>
  <si>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</si>
  <si>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</si>
  <si>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</si>
  <si>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</si>
  <si>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</si>
  <si>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</si>
  <si>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</si>
  <si>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</si>
  <si>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</si>
  <si>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</si>
  <si>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</si>
  <si>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</si>
  <si>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</si>
  <si>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</si>
  <si>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</si>
  <si>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</si>
  <si>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</si>
  <si>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</si>
  <si>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</si>
  <si>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</si>
  <si>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</si>
  <si>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</si>
  <si>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</si>
  <si>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</si>
  <si>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</si>
  <si>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</si>
  <si>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</si>
  <si>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</si>
  <si>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</si>
  <si>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</si>
  <si>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</si>
  <si>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</si>
  <si>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</si>
  <si>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</si>
  <si>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</si>
  <si>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</si>
  <si>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</si>
  <si>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</si>
  <si>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</si>
  <si>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</si>
  <si>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</si>
  <si>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</si>
  <si>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</si>
  <si>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</si>
  <si>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</si>
  <si>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</si>
  <si>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</si>
  <si>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</si>
  <si>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</si>
  <si>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</si>
  <si>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</si>
  <si>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</si>
  <si>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</si>
  <si>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</si>
  <si>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</si>
  <si>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</si>
  <si>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</si>
  <si>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</si>
  <si>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</si>
  <si>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</si>
  <si>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</si>
  <si>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</si>
  <si>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</si>
  <si>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</si>
  <si>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</si>
  <si>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</si>
  <si>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</si>
  <si>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</si>
  <si>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</si>
  <si>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</si>
  <si>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</si>
  <si>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</si>
  <si>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</si>
  <si>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</si>
  <si>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</si>
  <si>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</si>
  <si>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</si>
  <si>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</si>
  <si>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</si>
  <si>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</si>
  <si>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</si>
  <si>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</si>
  <si>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</si>
  <si>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</si>
  <si>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</si>
  <si>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</si>
  <si>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</si>
  <si>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</si>
  <si>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</si>
  <si>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</si>
  <si>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</si>
  <si>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</si>
  <si>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</si>
  <si>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</si>
  <si>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</si>
  <si>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</si>
  <si>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</si>
  <si>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</si>
  <si>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</si>
  <si>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</si>
  <si>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</si>
  <si>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</si>
  <si>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</si>
  <si>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</si>
  <si>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</si>
  <si>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</si>
  <si>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</si>
  <si>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</si>
  <si>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</si>
  <si>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</si>
  <si>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</si>
  <si>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</si>
  <si>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</si>
  <si>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</si>
  <si>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</si>
  <si>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</si>
  <si>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</si>
  <si>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</si>
  <si>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</si>
  <si>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</si>
  <si>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</si>
  <si>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</si>
  <si>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</si>
  <si>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</si>
  <si>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</si>
  <si>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</si>
  <si>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</si>
  <si>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</si>
  <si>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</si>
  <si>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</si>
  <si>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</si>
  <si>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</si>
  <si>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</si>
  <si>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</si>
  <si>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</si>
  <si>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</si>
  <si>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</si>
  <si>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</si>
  <si>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</si>
  <si>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</si>
  <si>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</si>
  <si>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</si>
  <si>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</si>
  <si>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</si>
  <si>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</si>
  <si>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</si>
  <si>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</si>
  <si>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</si>
  <si>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</si>
  <si>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</si>
  <si>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</si>
  <si>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</si>
  <si>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</si>
  <si>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</si>
  <si>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</si>
  <si>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</si>
  <si>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</si>
  <si>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</si>
  <si>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</si>
  <si>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</si>
  <si>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</si>
  <si>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</si>
  <si>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</si>
  <si>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</si>
  <si>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</si>
  <si>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</si>
  <si>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</si>
  <si>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</si>
  <si>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</si>
  <si>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</si>
  <si>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</si>
  <si>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</si>
  <si>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</si>
  <si>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</si>
  <si>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</si>
  <si>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</si>
  <si>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</si>
  <si>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</si>
  <si>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</si>
  <si>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</si>
  <si>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</si>
  <si>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</si>
  <si>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</si>
  <si>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</si>
  <si>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</si>
  <si>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</si>
  <si>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</si>
  <si>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</si>
  <si>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</si>
  <si>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</si>
  <si>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</si>
  <si>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</si>
  <si>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</si>
  <si>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</si>
  <si>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</si>
  <si>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</si>
  <si>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</si>
  <si>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</si>
  <si>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</si>
  <si>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</si>
  <si>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</si>
  <si>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</si>
  <si>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</si>
  <si>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</si>
  <si>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</si>
  <si>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</si>
  <si>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</si>
  <si>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</si>
  <si>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</si>
  <si>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</si>
  <si>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</si>
  <si>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</si>
  <si>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</si>
  <si>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</si>
  <si>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</si>
  <si>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</si>
  <si>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</si>
  <si>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</si>
  <si>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</si>
  <si>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</si>
  <si>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</si>
  <si>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</si>
  <si>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</si>
  <si>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</si>
  <si>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</si>
  <si>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</si>
  <si>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</si>
  <si>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</si>
  <si>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</si>
  <si>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</si>
  <si>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</si>
  <si>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</si>
  <si>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</si>
  <si>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</si>
  <si>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</si>
  <si>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</si>
  <si>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</si>
  <si>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</si>
  <si>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</si>
  <si>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</si>
  <si>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</si>
  <si>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</si>
  <si>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</si>
  <si>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</si>
  <si>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</si>
  <si>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</si>
  <si>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</si>
  <si>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</si>
  <si>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</si>
  <si>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</si>
  <si>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</si>
  <si>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</si>
  <si>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</si>
  <si>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</si>
  <si>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</si>
  <si>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</si>
  <si>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</si>
  <si>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</si>
  <si>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</si>
  <si>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</si>
  <si>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</si>
  <si>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</si>
  <si>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</si>
  <si>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</si>
  <si>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</si>
  <si>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</si>
  <si>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</si>
  <si>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</si>
  <si>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</si>
  <si>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</si>
  <si>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</si>
  <si>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</si>
  <si>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</si>
  <si>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</si>
  <si>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</si>
  <si>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</si>
  <si>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</si>
  <si>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</si>
  <si>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</si>
  <si>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</si>
  <si>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</si>
  <si>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</si>
  <si>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</si>
  <si>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</si>
  <si>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</si>
  <si>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</si>
  <si>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</si>
  <si>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</si>
  <si>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</si>
  <si>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</si>
  <si>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</si>
  <si>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</si>
  <si>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</si>
  <si>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</si>
  <si>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</si>
  <si>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</si>
  <si>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</si>
  <si>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</si>
  <si>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</si>
  <si>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</si>
  <si>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</si>
  <si>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</si>
  <si>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</si>
  <si>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</si>
  <si>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</si>
  <si>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</si>
  <si>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</si>
  <si>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</si>
  <si>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</si>
  <si>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</si>
  <si>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</si>
  <si>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</si>
  <si>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</si>
  <si>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</si>
  <si>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</si>
  <si>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</si>
  <si>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</si>
  <si>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</si>
  <si>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</si>
  <si>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</si>
  <si>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</si>
  <si>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</si>
  <si>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</si>
  <si>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</si>
  <si>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</si>
  <si>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</si>
  <si>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</si>
  <si>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</si>
  <si>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</si>
  <si>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</si>
  <si>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</si>
  <si>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</si>
  <si>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</si>
  <si>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</si>
  <si>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</si>
  <si>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</si>
  <si>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</si>
  <si>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</si>
  <si>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</si>
  <si>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</si>
  <si>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</si>
  <si>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</si>
  <si>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</si>
  <si>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</si>
  <si>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</si>
  <si>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</si>
  <si>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</si>
  <si>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</si>
  <si>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</si>
  <si>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</si>
  <si>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</si>
  <si>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</si>
  <si>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</si>
  <si>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</si>
  <si>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</si>
  <si>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</si>
  <si>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</si>
  <si>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</si>
  <si>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</si>
  <si>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</si>
  <si>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</si>
  <si>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</si>
  <si>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</si>
  <si>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</si>
  <si>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</si>
  <si>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</si>
  <si>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</si>
  <si>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</si>
  <si>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</si>
  <si>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</si>
  <si>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</si>
  <si>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</si>
  <si>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</si>
  <si>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</si>
  <si>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</si>
  <si>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</si>
  <si>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</si>
  <si>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</si>
  <si>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</si>
  <si>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</si>
  <si>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</si>
  <si>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</si>
  <si>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</si>
  <si>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</si>
  <si>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</si>
  <si>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</si>
  <si>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</si>
  <si>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</si>
  <si>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</si>
  <si>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</si>
  <si>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</si>
  <si>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</si>
  <si>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</si>
  <si>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</si>
  <si>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</si>
  <si>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</si>
  <si>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</si>
  <si>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</si>
  <si>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</si>
  <si>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</si>
  <si>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</si>
  <si>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</si>
  <si>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</si>
  <si>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</si>
  <si>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</si>
  <si>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</si>
  <si>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</si>
  <si>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</si>
  <si>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</si>
  <si>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</si>
  <si>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</si>
  <si>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</si>
  <si>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</si>
  <si>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</si>
  <si>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</si>
  <si>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</si>
  <si>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</si>
  <si>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</si>
  <si>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</si>
  <si>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</si>
  <si>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</si>
  <si>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</si>
  <si>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</si>
  <si>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</si>
  <si>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</si>
  <si>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</si>
  <si>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</si>
  <si>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</si>
  <si>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</si>
  <si>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</si>
  <si>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</si>
  <si>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</si>
  <si>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</si>
  <si>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</si>
  <si>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</si>
  <si>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</si>
  <si>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</si>
  <si>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</si>
  <si>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</si>
  <si>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</si>
  <si>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</si>
  <si>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</si>
  <si>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</si>
  <si>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</si>
  <si>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</si>
  <si>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</si>
  <si>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</si>
  <si>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</si>
  <si>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</si>
  <si>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</si>
  <si>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</si>
  <si>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</si>
  <si>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</si>
  <si>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</si>
  <si>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</si>
  <si>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</si>
  <si>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</si>
  <si>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</si>
  <si>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</si>
  <si>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</si>
  <si>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</si>
  <si>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</si>
  <si>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</si>
  <si>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</si>
  <si>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</si>
  <si>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</si>
  <si>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</si>
  <si>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</si>
  <si>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</si>
  <si>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</si>
  <si>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</si>
  <si>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</si>
  <si>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</si>
  <si>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</si>
  <si>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</si>
  <si>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</si>
  <si>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</si>
  <si>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</si>
  <si>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</si>
  <si>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</si>
  <si>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</si>
  <si>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</si>
  <si>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</si>
  <si>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</si>
  <si>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</si>
  <si>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</si>
  <si>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</si>
  <si>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</si>
  <si>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</si>
  <si>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</si>
  <si>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</si>
  <si>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</si>
  <si>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</si>
  <si>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</si>
  <si>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</si>
  <si>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</si>
  <si>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</si>
  <si>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</si>
  <si>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</si>
  <si>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</si>
  <si>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</si>
  <si>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</si>
  <si>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</si>
  <si>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</si>
  <si>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</si>
  <si>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</si>
  <si>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</si>
  <si>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</si>
  <si>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</si>
  <si>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</si>
  <si>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</si>
  <si>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</si>
  <si>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</si>
  <si>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</si>
  <si>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</si>
  <si>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</si>
  <si>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</si>
  <si>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</si>
  <si>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</si>
  <si>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</si>
  <si>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</si>
  <si>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</si>
  <si>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</si>
  <si>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</si>
  <si>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</si>
  <si>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</si>
  <si>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</si>
  <si>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</si>
  <si>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</si>
  <si>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</si>
  <si>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</si>
  <si>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</si>
  <si>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</si>
  <si>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</si>
  <si>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</si>
  <si>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</si>
  <si>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</si>
  <si>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</si>
  <si>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</si>
  <si>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</si>
  <si>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</si>
  <si>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</si>
  <si>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</si>
  <si>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</si>
  <si>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</si>
  <si>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</si>
  <si>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</si>
  <si>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</si>
  <si>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</si>
  <si>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</si>
  <si>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</si>
  <si>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</si>
  <si>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</si>
  <si>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</si>
  <si>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</si>
  <si>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</si>
  <si>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</si>
  <si>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</si>
  <si>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</si>
  <si>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</si>
  <si>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</si>
  <si>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</si>
  <si>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</si>
  <si>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</si>
  <si>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</si>
  <si>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</si>
  <si>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</si>
  <si>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</si>
  <si>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</si>
  <si>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</si>
  <si>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</si>
  <si>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</si>
  <si>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</si>
  <si>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</si>
  <si>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</si>
  <si>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</si>
  <si>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</si>
  <si>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</si>
  <si>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</si>
  <si>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</si>
  <si>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</si>
  <si>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</si>
  <si>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</si>
  <si>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</si>
  <si>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</si>
  <si>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</si>
  <si>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</si>
  <si>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</si>
  <si>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</si>
  <si>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</si>
  <si>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</si>
  <si>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</si>
  <si>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</si>
  <si>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</si>
  <si>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</si>
  <si>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</si>
  <si>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</si>
  <si>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</si>
  <si>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</si>
  <si>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</si>
  <si>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</si>
  <si>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</si>
  <si>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</si>
  <si>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</si>
  <si>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</si>
  <si>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</si>
  <si>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</si>
  <si>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</si>
  <si>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</si>
  <si>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</si>
  <si>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</si>
  <si>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</si>
  <si>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</si>
  <si>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</si>
  <si>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</si>
  <si>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</si>
  <si>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</si>
  <si>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</si>
  <si>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</si>
  <si>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</si>
  <si>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</si>
  <si>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</si>
  <si>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</si>
  <si>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</si>
  <si>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</si>
  <si>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</si>
  <si>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</si>
  <si>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</si>
  <si>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</si>
  <si>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</si>
  <si>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</si>
  <si>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</si>
  <si>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</si>
  <si>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</si>
  <si>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</si>
  <si>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</si>
  <si>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</si>
  <si>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</si>
  <si>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</si>
  <si>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</si>
  <si>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</si>
  <si>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</si>
  <si>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</si>
  <si>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</si>
  <si>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</si>
  <si>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</si>
  <si>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</si>
  <si>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</si>
  <si>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</si>
  <si>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</si>
  <si>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</si>
  <si>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</si>
  <si>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</si>
  <si>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</si>
  <si>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</si>
  <si>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</si>
  <si>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</si>
  <si>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</si>
  <si>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</si>
  <si>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</si>
  <si>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</si>
  <si>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</si>
  <si>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</si>
  <si>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</si>
  <si>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</si>
  <si>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</si>
  <si>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</si>
  <si>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</si>
  <si>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</si>
  <si>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</si>
  <si>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</si>
  <si>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</si>
  <si>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</si>
  <si>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</si>
  <si>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</si>
  <si>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</si>
  <si>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</si>
  <si>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</si>
  <si>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</si>
  <si>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</si>
  <si>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</si>
  <si>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</si>
  <si>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</si>
  <si>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</si>
  <si>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</si>
  <si>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</si>
  <si>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</si>
  <si>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</si>
  <si>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</si>
  <si>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</si>
  <si>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</si>
  <si>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</si>
  <si>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</si>
  <si>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</si>
  <si>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</si>
  <si>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</si>
  <si>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</si>
  <si>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</si>
  <si>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</si>
  <si>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</si>
  <si>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</si>
  <si>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</si>
  <si>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</si>
  <si>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</si>
  <si>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</si>
  <si>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</si>
  <si>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</si>
  <si>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</si>
  <si>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</si>
  <si>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</si>
  <si>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</si>
  <si>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</si>
  <si>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</si>
  <si>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</si>
  <si>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</si>
  <si>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</si>
  <si>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</si>
  <si>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</si>
  <si>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</si>
  <si>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</si>
  <si>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</si>
  <si>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</si>
  <si>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</si>
  <si>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</si>
  <si>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</si>
  <si>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</si>
  <si>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</si>
  <si>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</si>
  <si>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</si>
  <si>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</si>
  <si>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</si>
  <si>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</si>
  <si>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</si>
  <si>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</si>
  <si>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</si>
  <si>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</si>
  <si>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</si>
  <si>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</si>
  <si>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</si>
  <si>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</si>
  <si>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</si>
  <si>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</si>
  <si>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</si>
  <si>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</si>
  <si>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</si>
  <si>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</si>
  <si>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</si>
  <si>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</si>
  <si>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</si>
  <si>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</si>
  <si>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</si>
  <si>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</si>
  <si>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</si>
  <si>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</si>
  <si>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</si>
  <si>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</si>
  <si>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</si>
  <si>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</si>
  <si>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</si>
  <si>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</si>
  <si>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</si>
  <si>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</si>
  <si>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</si>
  <si>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</si>
  <si>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</si>
  <si>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</si>
  <si>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</si>
  <si>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</si>
  <si>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</si>
  <si>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</si>
  <si>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</si>
  <si>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</si>
  <si>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</si>
  <si>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</si>
  <si>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</si>
  <si>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</si>
  <si>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</si>
  <si>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</si>
  <si>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</si>
  <si>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</si>
  <si>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</si>
  <si>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</si>
  <si>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</si>
  <si>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</si>
  <si>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</si>
  <si>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</si>
  <si>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</si>
  <si>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</si>
  <si>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</si>
  <si>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</si>
  <si>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</si>
  <si>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</si>
  <si>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</si>
  <si>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</si>
  <si>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</si>
  <si>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</si>
  <si>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</si>
  <si>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</si>
  <si>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</si>
  <si>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</si>
  <si>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</si>
  <si>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</si>
  <si>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</si>
  <si>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</si>
  <si>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</si>
  <si>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</si>
  <si>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</si>
  <si>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</si>
  <si>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</si>
  <si>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</si>
  <si>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</si>
  <si>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</si>
  <si>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</si>
  <si>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</si>
  <si>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</si>
  <si>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</si>
  <si>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</si>
  <si>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</si>
  <si>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</si>
  <si>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</si>
  <si>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</si>
  <si>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</si>
  <si>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</si>
  <si>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</si>
  <si>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</si>
  <si>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</si>
  <si>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</si>
  <si>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</si>
  <si>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</si>
  <si>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</si>
  <si>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</si>
  <si>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</si>
  <si>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</si>
  <si>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</si>
  <si>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</si>
  <si>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</si>
  <si>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</si>
  <si>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</si>
  <si>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</si>
  <si>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</si>
  <si>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</si>
  <si>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</si>
  <si>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</si>
  <si>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</si>
  <si>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</si>
  <si>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</si>
  <si>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</si>
  <si>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</si>
  <si>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</si>
  <si>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</si>
  <si>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</si>
  <si>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</si>
  <si>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</si>
  <si>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</si>
  <si>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</si>
  <si>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</si>
  <si>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</si>
  <si>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</si>
  <si>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</si>
  <si>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</si>
  <si>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</si>
  <si>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</si>
  <si>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</si>
  <si>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</si>
  <si>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</si>
  <si>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</si>
  <si>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</si>
  <si>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</si>
  <si>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</si>
  <si>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</si>
  <si>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</si>
  <si>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</si>
  <si>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</si>
  <si>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</si>
  <si>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</si>
  <si>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</si>
  <si>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</si>
  <si>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</si>
  <si>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</si>
  <si>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</si>
  <si>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</si>
  <si>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</si>
  <si>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</si>
  <si>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</si>
  <si>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</si>
  <si>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</si>
  <si>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</si>
  <si>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</si>
  <si>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</si>
  <si>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</si>
  <si>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</si>
  <si>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</si>
  <si>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</si>
  <si>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</si>
  <si>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</si>
  <si>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</si>
  <si>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</si>
  <si>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</si>
  <si>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</si>
  <si>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</si>
  <si>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</si>
  <si>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</si>
  <si>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</si>
  <si>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</si>
  <si>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</si>
  <si>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</si>
  <si>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</si>
  <si>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</si>
  <si>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</si>
  <si>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</si>
  <si>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</si>
  <si>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</si>
  <si>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</si>
  <si>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</si>
  <si>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</si>
  <si>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</si>
  <si>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</si>
  <si>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</si>
  <si>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</si>
  <si>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</si>
  <si>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</si>
  <si>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</si>
  <si>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</si>
  <si>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</si>
  <si>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</si>
  <si>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</si>
  <si>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</si>
  <si>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</si>
  <si>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</si>
  <si>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</si>
  <si>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</si>
  <si>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</si>
  <si>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</si>
  <si>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</si>
  <si>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</si>
  <si>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</si>
  <si>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</si>
  <si>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</si>
  <si>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</si>
  <si>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</si>
  <si>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</si>
  <si>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</si>
  <si>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</si>
  <si>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</si>
  <si>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</si>
  <si>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</si>
  <si>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</si>
  <si>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</si>
  <si>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</si>
  <si>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</si>
  <si>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</si>
  <si>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</si>
  <si>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</si>
  <si>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</si>
  <si>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</si>
  <si>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</si>
  <si>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</si>
  <si>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</si>
  <si>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</si>
  <si>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</si>
  <si>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</si>
  <si>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</si>
  <si>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</si>
  <si>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</si>
  <si>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</si>
  <si>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</si>
  <si>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</si>
  <si>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</si>
  <si>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</si>
  <si>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</si>
  <si>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</si>
  <si>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</si>
  <si>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</si>
  <si>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</si>
  <si>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</si>
  <si>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</si>
  <si>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</si>
  <si>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</si>
  <si>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</si>
  <si>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</si>
  <si>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</si>
  <si>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</si>
  <si>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</si>
  <si>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</si>
  <si>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</si>
  <si>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</si>
  <si>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</si>
  <si>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</si>
  <si>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</si>
  <si>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</si>
  <si>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</si>
  <si>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</si>
  <si>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</si>
  <si>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</si>
  <si>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</si>
  <si>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</si>
  <si>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</si>
  <si>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</si>
  <si>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</si>
  <si>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</si>
  <si>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</si>
  <si>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</si>
  <si>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</si>
  <si>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</si>
  <si>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</si>
  <si>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</si>
  <si>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</si>
  <si>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</si>
  <si>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</si>
  <si>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</si>
  <si>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</si>
  <si>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</si>
  <si>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</si>
  <si>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</si>
  <si>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</si>
  <si>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</si>
  <si>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</si>
  <si>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</si>
  <si>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</si>
  <si>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</si>
  <si>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</si>
  <si>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</si>
  <si>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</si>
  <si>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</si>
  <si>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</si>
  <si>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</si>
  <si>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</si>
  <si>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</si>
  <si>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</si>
  <si>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</si>
  <si>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</si>
  <si>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</si>
  <si>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</si>
  <si>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</si>
  <si>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</si>
  <si>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</si>
  <si>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</si>
  <si>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</si>
  <si>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</si>
  <si>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</si>
  <si>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</si>
  <si>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</si>
  <si>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</si>
  <si>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</si>
  <si>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</si>
  <si>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</si>
  <si>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</si>
  <si>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</si>
  <si>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</si>
  <si>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</si>
  <si>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</si>
  <si>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</si>
  <si>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</si>
  <si>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</si>
  <si>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</si>
  <si>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</si>
  <si>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</si>
  <si>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</si>
  <si>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</si>
  <si>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</si>
  <si>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</si>
  <si>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</si>
  <si>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</si>
  <si>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</si>
  <si>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</si>
  <si>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</si>
  <si>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</si>
  <si>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</si>
  <si>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</si>
  <si>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</si>
  <si>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</si>
  <si>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</si>
  <si>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</si>
  <si>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</si>
  <si>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</si>
  <si>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</si>
  <si>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</si>
  <si>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</si>
  <si>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</si>
  <si>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</si>
  <si>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</si>
  <si>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</si>
  <si>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</si>
  <si>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</si>
  <si>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</si>
  <si>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</si>
  <si>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</si>
  <si>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</si>
  <si>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</si>
  <si>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</si>
  <si>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</si>
  <si>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</si>
  <si>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</si>
  <si>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</si>
  <si>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</si>
  <si>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</si>
  <si>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</si>
  <si>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</si>
  <si>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</si>
  <si>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</si>
  <si>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</si>
  <si>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</si>
  <si>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</si>
  <si>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</si>
  <si>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</si>
  <si>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</si>
  <si>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</si>
  <si>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</si>
  <si>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</si>
  <si>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</si>
  <si>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</si>
  <si>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</si>
  <si>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</si>
  <si>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</si>
  <si>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</si>
  <si>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</si>
  <si>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</si>
  <si>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</si>
  <si>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</si>
  <si>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</si>
  <si>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</si>
  <si>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</si>
  <si>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</si>
  <si>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</si>
  <si>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</si>
  <si>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</si>
  <si>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</si>
  <si>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</si>
  <si>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</si>
  <si>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</si>
  <si>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</si>
  <si>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</si>
  <si>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</si>
  <si>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</si>
  <si>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</si>
  <si>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</si>
  <si>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</si>
  <si>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</si>
  <si>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</si>
  <si>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</si>
  <si>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</si>
  <si>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</si>
  <si>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</si>
  <si>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</si>
  <si>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</si>
  <si>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</si>
  <si>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</si>
  <si>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</si>
  <si>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</si>
  <si>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</si>
  <si>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</si>
  <si>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</si>
  <si>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</si>
  <si>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</si>
  <si>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</si>
  <si>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</si>
  <si>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</si>
  <si>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</si>
  <si>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</si>
  <si>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</si>
  <si>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</si>
  <si>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</si>
  <si>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</si>
  <si>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</si>
  <si>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</si>
  <si>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</si>
  <si>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</si>
  <si>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</si>
  <si>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</si>
  <si>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</si>
  <si>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</si>
  <si>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</si>
  <si>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</si>
  <si>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</si>
  <si>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</si>
  <si>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</si>
  <si>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</si>
  <si>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</si>
  <si>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</si>
  <si>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</si>
  <si>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</si>
  <si>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</si>
  <si>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</si>
  <si>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</si>
  <si>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</si>
  <si>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</si>
  <si>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</si>
  <si>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</si>
  <si>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</si>
  <si>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</si>
  <si>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</si>
  <si>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</si>
  <si>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</si>
  <si>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</si>
  <si>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</si>
  <si>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</si>
  <si>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</si>
  <si>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</si>
  <si>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</si>
  <si>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</si>
  <si>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</si>
  <si>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</si>
  <si>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</si>
  <si>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</si>
  <si>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</si>
  <si>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</si>
  <si>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</si>
  <si>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</si>
  <si>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</si>
  <si>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</si>
  <si>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</si>
  <si>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</si>
  <si>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</si>
  <si>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</si>
  <si>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</si>
  <si>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</si>
  <si>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</si>
  <si>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</si>
  <si>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</si>
  <si>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</si>
  <si>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</si>
  <si>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</si>
  <si>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</si>
  <si>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</si>
  <si>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</si>
  <si>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</si>
  <si>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</si>
  <si>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</si>
  <si>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</si>
  <si>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</si>
  <si>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</si>
  <si>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</si>
  <si>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</si>
  <si>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</si>
  <si>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</si>
  <si>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</si>
  <si>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</si>
  <si>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</si>
  <si>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</si>
  <si>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</si>
  <si>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</si>
  <si>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</si>
  <si>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</si>
  <si>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</si>
  <si>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</si>
  <si>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</si>
  <si>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</si>
  <si>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</si>
  <si>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</si>
  <si>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</si>
  <si>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</si>
  <si>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</si>
  <si>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</si>
  <si>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</si>
  <si>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</si>
  <si>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</si>
  <si>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</si>
  <si>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</si>
  <si>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</si>
  <si>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</si>
  <si>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</si>
  <si>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</si>
  <si>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</si>
  <si>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</si>
  <si>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</si>
  <si>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</si>
  <si>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</si>
  <si>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</si>
  <si>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</si>
  <si>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</si>
  <si>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</si>
  <si>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</si>
  <si>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</si>
  <si>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</si>
  <si>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</si>
  <si>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</si>
  <si>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</si>
  <si>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</si>
  <si>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</si>
  <si>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</si>
  <si>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</si>
  <si>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</si>
  <si>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</si>
  <si>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</si>
  <si>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</si>
  <si>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</si>
  <si>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</si>
  <si>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</si>
  <si>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</si>
  <si>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</si>
  <si>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</si>
  <si>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</si>
  <si>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</si>
  <si>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</si>
  <si>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</si>
  <si>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</si>
  <si>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</si>
  <si>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</si>
  <si>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</si>
  <si>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</si>
  <si>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</si>
  <si>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</si>
  <si>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</si>
  <si>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</si>
  <si>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</si>
  <si>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</si>
  <si>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</si>
  <si>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</si>
  <si>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</si>
  <si>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</si>
  <si>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</si>
  <si>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</si>
  <si>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</si>
  <si>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</si>
  <si>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</si>
  <si>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</si>
  <si>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</si>
  <si>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</si>
  <si>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</si>
  <si>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</si>
  <si>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</si>
  <si>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</si>
  <si>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</si>
  <si>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</si>
  <si>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</si>
  <si>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</si>
  <si>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</si>
  <si>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</si>
  <si>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</si>
  <si>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</si>
  <si>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</si>
  <si>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</si>
  <si>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</si>
  <si>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</si>
  <si>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</si>
  <si>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</si>
  <si>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</si>
  <si>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</si>
  <si>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</si>
  <si>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</si>
  <si>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</si>
  <si>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</si>
  <si>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</si>
  <si>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</si>
  <si>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</si>
  <si>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</si>
  <si>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</si>
  <si>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</si>
  <si>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</si>
  <si>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</si>
  <si>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</si>
  <si>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</si>
  <si>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</si>
  <si>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</si>
  <si>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</si>
  <si>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</si>
  <si>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</si>
  <si>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</si>
  <si>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</si>
  <si>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</si>
  <si>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</si>
  <si>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</si>
  <si>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</si>
  <si>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</si>
  <si>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</si>
  <si>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</si>
  <si>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</si>
  <si>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</si>
  <si>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</si>
  <si>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</si>
  <si>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</si>
  <si>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</si>
  <si>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</si>
  <si>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</si>
  <si>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</si>
  <si>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</si>
  <si>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</si>
  <si>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</si>
  <si>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</si>
  <si>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</si>
  <si>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</si>
  <si>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</si>
  <si>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</si>
  <si>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</si>
  <si>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</si>
  <si>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</si>
  <si>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</si>
  <si>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</si>
  <si>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</si>
  <si>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</si>
  <si>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</si>
  <si>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</si>
  <si>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</si>
  <si>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</si>
  <si>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</si>
  <si>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</si>
  <si>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</si>
  <si>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</si>
  <si>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</si>
  <si>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</si>
  <si>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</si>
  <si>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</si>
  <si>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</si>
  <si>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</si>
  <si>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</si>
  <si>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</si>
  <si>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</si>
  <si>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</si>
  <si>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</si>
  <si>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</si>
  <si>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</si>
  <si>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</si>
  <si>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</si>
  <si>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</si>
  <si>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</si>
  <si>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</si>
  <si>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</si>
  <si>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</si>
  <si>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</si>
  <si>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</si>
  <si>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</si>
  <si>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</si>
  <si>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</si>
  <si>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</si>
  <si>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</si>
  <si>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</si>
  <si>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</si>
  <si>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</si>
  <si>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</si>
  <si>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</si>
  <si>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</si>
  <si>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</si>
  <si>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</si>
  <si>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</si>
  <si>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</si>
  <si>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</si>
  <si>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</si>
  <si>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</si>
  <si>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</si>
  <si>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</si>
  <si>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</si>
  <si>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</si>
  <si>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</si>
  <si>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</si>
  <si>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</si>
  <si>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</si>
  <si>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</si>
  <si>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</si>
  <si>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</si>
  <si>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</si>
  <si>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</si>
  <si>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</si>
  <si>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</si>
  <si>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</si>
  <si>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</si>
  <si>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</si>
  <si>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</si>
  <si>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</si>
  <si>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</si>
  <si>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</si>
  <si>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</si>
  <si>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</si>
  <si>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</si>
  <si>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</si>
  <si>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</si>
  <si>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</si>
  <si>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</si>
  <si>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</si>
  <si>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</si>
  <si>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</si>
  <si>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</si>
  <si>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</si>
  <si>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</si>
  <si>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</si>
  <si>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</si>
  <si>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</si>
  <si>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</si>
  <si>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</si>
  <si>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</si>
  <si>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</si>
  <si>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</si>
  <si>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</si>
  <si>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</si>
  <si>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</si>
  <si>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</si>
  <si>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</si>
  <si>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</si>
  <si>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</si>
  <si>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</si>
  <si>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</si>
  <si>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</si>
  <si>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</si>
  <si>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</si>
  <si>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</si>
  <si>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</si>
  <si>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</si>
  <si>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</si>
  <si>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</si>
  <si>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</si>
  <si>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</si>
  <si>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</si>
  <si>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</si>
  <si>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</si>
  <si>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</si>
  <si>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</si>
  <si>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</si>
  <si>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</si>
  <si>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</si>
  <si>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</si>
  <si>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</si>
  <si>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</si>
  <si>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</si>
  <si>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</si>
  <si>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</si>
  <si>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</si>
  <si>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</si>
  <si>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</si>
  <si>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</si>
  <si>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</si>
  <si>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</si>
  <si>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</si>
  <si>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</si>
  <si>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</si>
  <si>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</si>
  <si>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</si>
  <si>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</si>
  <si>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</si>
  <si>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</si>
  <si>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</si>
  <si>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</si>
  <si>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</si>
  <si>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</si>
  <si>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</si>
  <si>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</si>
  <si>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</si>
  <si>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</si>
  <si>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</si>
  <si>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</si>
  <si>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</si>
  <si>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</si>
  <si>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</si>
  <si>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</si>
  <si>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</si>
  <si>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</si>
  <si>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</si>
  <si>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</si>
  <si>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</si>
  <si>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</si>
  <si>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</si>
  <si>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</si>
  <si>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</si>
  <si>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</si>
  <si>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</si>
  <si>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</si>
  <si>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</si>
  <si>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</si>
  <si>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</si>
  <si>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</si>
  <si>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</si>
  <si>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</si>
  <si>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</si>
  <si>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</si>
  <si>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</si>
  <si>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</si>
  <si>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</si>
  <si>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</si>
  <si>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</si>
  <si>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</si>
  <si>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</si>
  <si>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</si>
  <si>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</si>
  <si>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</si>
  <si>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</si>
  <si>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</si>
  <si>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</si>
  <si>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</si>
  <si>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</si>
  <si>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</si>
  <si>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</si>
  <si>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</si>
  <si>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</si>
  <si>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</si>
  <si>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</si>
  <si>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</si>
  <si>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</si>
  <si>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</si>
  <si>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</si>
  <si>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</si>
  <si>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</si>
  <si>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</si>
  <si>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</si>
  <si>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</si>
  <si>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</si>
  <si>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</si>
  <si>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</si>
  <si>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</si>
  <si>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</si>
  <si>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</si>
  <si>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</si>
  <si>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</si>
  <si>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</si>
  <si>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</si>
  <si>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</si>
  <si>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</si>
  <si>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</si>
  <si>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</si>
  <si>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</si>
  <si>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</si>
  <si>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</si>
  <si>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</si>
  <si>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</si>
  <si>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</si>
  <si>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</si>
  <si>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</si>
  <si>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</si>
  <si>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</si>
  <si>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</si>
  <si>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</si>
  <si>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</si>
  <si>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</si>
  <si>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</si>
  <si>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</si>
  <si>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</si>
  <si>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</si>
  <si>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</si>
  <si>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</si>
  <si>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</si>
  <si>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</si>
  <si>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</si>
  <si>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</si>
  <si>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</si>
  <si>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</si>
  <si>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</si>
  <si>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</si>
  <si>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</si>
  <si>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</si>
  <si>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</si>
  <si>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</si>
  <si>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</si>
  <si>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</si>
  <si>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</si>
  <si>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</si>
  <si>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</si>
  <si>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</si>
  <si>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</si>
  <si>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</si>
  <si>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</si>
  <si>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</si>
  <si>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</si>
  <si>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</si>
  <si>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</si>
  <si>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</si>
  <si>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</si>
  <si>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</si>
  <si>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</si>
  <si>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</si>
  <si>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</si>
  <si>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</si>
  <si>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</si>
  <si>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</si>
  <si>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</si>
  <si>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</si>
  <si>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</si>
  <si>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</si>
  <si>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</si>
  <si>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</si>
  <si>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</si>
  <si>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</si>
  <si>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</si>
  <si>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</si>
  <si>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</si>
  <si>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</si>
  <si>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</si>
  <si>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</si>
  <si>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</si>
  <si>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</si>
  <si>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</si>
  <si>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</si>
  <si>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</si>
  <si>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</si>
  <si>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</si>
  <si>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</si>
  <si>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</si>
  <si>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</si>
  <si>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</si>
  <si>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</si>
  <si>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</si>
  <si>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</si>
  <si>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</si>
  <si>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</si>
  <si>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</si>
  <si>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</si>
  <si>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</si>
  <si>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</si>
  <si>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</si>
  <si>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</si>
  <si>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</si>
  <si>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</si>
  <si>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</si>
  <si>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</si>
  <si>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</si>
  <si>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</si>
  <si>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</si>
  <si>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</si>
  <si>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</si>
  <si>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</si>
  <si>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</si>
  <si>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</si>
  <si>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</si>
  <si>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</si>
  <si>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</si>
  <si>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</si>
  <si>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</si>
  <si>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</si>
  <si>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</si>
  <si>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</si>
  <si>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</si>
  <si>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</si>
  <si>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</si>
  <si>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</si>
  <si>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</si>
  <si>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</si>
  <si>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</si>
  <si>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</si>
  <si>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</si>
  <si>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</si>
  <si>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</si>
  <si>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</si>
  <si>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</si>
  <si>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</si>
  <si>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</si>
  <si>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</si>
  <si>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</si>
  <si>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</si>
  <si>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</si>
  <si>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</si>
  <si>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</si>
  <si>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</si>
  <si>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</si>
  <si>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</si>
  <si>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</si>
  <si>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</si>
  <si>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</si>
  <si>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</si>
  <si>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</si>
  <si>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</si>
  <si>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</si>
  <si>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</si>
  <si>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</si>
  <si>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</si>
  <si>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</si>
  <si>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</si>
  <si>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</si>
  <si>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</si>
  <si>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</si>
  <si>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</si>
  <si>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</si>
  <si>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</si>
  <si>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</si>
  <si>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</si>
  <si>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</si>
  <si>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</si>
  <si>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</si>
  <si>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</si>
  <si>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</si>
  <si>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</si>
  <si>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</si>
  <si>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</si>
  <si>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</si>
  <si>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</si>
  <si>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</si>
  <si>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</si>
  <si>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</si>
  <si>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</si>
  <si>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</si>
  <si>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</si>
  <si>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</si>
  <si>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</si>
  <si>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</si>
  <si>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</si>
  <si>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</si>
  <si>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</si>
  <si>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</si>
  <si>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</si>
  <si>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</si>
  <si>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</si>
  <si>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</si>
  <si>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</si>
  <si>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</si>
  <si>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</si>
  <si>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</si>
  <si>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</si>
  <si>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</si>
  <si>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</si>
  <si>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</si>
  <si>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</si>
  <si>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</si>
  <si>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</si>
  <si>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</si>
  <si>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</si>
  <si>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</si>
  <si>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</si>
  <si>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</si>
  <si>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</si>
  <si>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</si>
  <si>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</si>
  <si>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</si>
  <si>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</si>
  <si>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</si>
  <si>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</si>
  <si>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</si>
  <si>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</si>
  <si>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</si>
  <si>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</si>
  <si>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</si>
  <si>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</si>
  <si>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</si>
  <si>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</si>
  <si>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</si>
  <si>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</si>
  <si>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</si>
  <si>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</si>
  <si>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</si>
  <si>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</si>
  <si>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</si>
  <si>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</si>
  <si>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</si>
  <si>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</si>
  <si>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</si>
  <si>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</si>
  <si>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</si>
  <si>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</si>
  <si>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</si>
  <si>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</si>
  <si>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</si>
  <si>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</si>
  <si>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</si>
  <si>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</si>
  <si>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</si>
  <si>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</si>
  <si>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</si>
  <si>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</si>
  <si>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</si>
  <si>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</si>
  <si>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</si>
  <si>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</si>
  <si>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</si>
  <si>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</si>
  <si>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</si>
  <si>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</si>
  <si>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</si>
  <si>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</si>
  <si>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</si>
  <si>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</si>
  <si>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</si>
  <si>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</si>
  <si>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</si>
  <si>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</si>
  <si>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</si>
  <si>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</si>
  <si>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</si>
  <si>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</si>
  <si>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</si>
  <si>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</si>
  <si>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</si>
  <si>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</si>
  <si>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</si>
  <si>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</si>
  <si>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</si>
  <si>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</si>
  <si>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</si>
  <si>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</si>
  <si>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</si>
  <si>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</si>
  <si>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</si>
  <si>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</si>
  <si>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</si>
  <si>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</si>
  <si>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</si>
  <si>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</si>
  <si>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</si>
  <si>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</si>
  <si>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</si>
  <si>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</si>
  <si>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</si>
  <si>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</si>
  <si>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</si>
  <si>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</si>
  <si>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</si>
  <si>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</si>
  <si>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</si>
  <si>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</si>
  <si>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</si>
  <si>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</si>
  <si>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</si>
  <si>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</si>
  <si>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</si>
  <si>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</si>
  <si>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</si>
  <si>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</si>
  <si>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</si>
  <si>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</si>
  <si>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</si>
  <si>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</si>
  <si>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</si>
  <si>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</si>
  <si>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</si>
  <si>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</si>
  <si>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</si>
  <si>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</si>
  <si>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</si>
  <si>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</si>
  <si>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</si>
  <si>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</si>
  <si>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</si>
  <si>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</si>
  <si>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</si>
  <si>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</si>
  <si>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</si>
  <si>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</si>
  <si>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</si>
  <si>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</si>
  <si>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</si>
  <si>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</si>
  <si>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</si>
  <si>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</si>
  <si>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</si>
  <si>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</si>
  <si>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</si>
  <si>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</si>
  <si>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</si>
  <si>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</si>
  <si>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</si>
  <si>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</si>
  <si>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</si>
  <si>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</si>
  <si>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</si>
  <si>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</si>
  <si>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</si>
  <si>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</si>
  <si>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</si>
  <si>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</si>
  <si>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</si>
  <si>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</si>
  <si>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</si>
  <si>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</si>
  <si>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</si>
  <si>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</si>
  <si>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</si>
  <si>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</si>
  <si>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</si>
  <si>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</si>
  <si>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</si>
  <si>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</si>
  <si>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</si>
  <si>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</si>
  <si>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</si>
  <si>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</si>
  <si>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</si>
  <si>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</si>
  <si>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</si>
  <si>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</si>
  <si>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</si>
  <si>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</si>
  <si>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</si>
  <si>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</si>
  <si>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</si>
  <si>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</si>
  <si>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</si>
  <si>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</si>
  <si>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</si>
  <si>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</si>
  <si>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</si>
  <si>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</si>
  <si>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</si>
  <si>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</si>
  <si>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</si>
  <si>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</si>
  <si>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</si>
  <si>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</si>
  <si>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</si>
  <si>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</si>
  <si>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</si>
  <si>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</si>
  <si>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</si>
  <si>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</si>
  <si>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</si>
  <si>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</si>
  <si>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</si>
  <si>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</si>
  <si>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</si>
  <si>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</si>
  <si>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</si>
  <si>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</si>
  <si>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</si>
  <si>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</si>
  <si>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</si>
  <si>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</si>
  <si>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</si>
  <si>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</si>
  <si>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</si>
  <si>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</si>
  <si>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</si>
  <si>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</si>
  <si>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</si>
  <si>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</si>
  <si>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</si>
  <si>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</si>
  <si>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</si>
  <si>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</si>
  <si>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</si>
  <si>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</si>
  <si>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</si>
  <si>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</si>
  <si>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</si>
  <si>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</si>
  <si>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</si>
  <si>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</si>
  <si>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</si>
  <si>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</si>
  <si>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</si>
  <si>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</si>
  <si>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</si>
  <si>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</si>
  <si>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</si>
  <si>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</si>
  <si>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</si>
  <si>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</si>
  <si>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</si>
  <si>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</si>
  <si>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</si>
  <si>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</si>
  <si>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</si>
  <si>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</si>
  <si>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</si>
  <si>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</si>
  <si>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</si>
  <si>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</si>
  <si>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</si>
  <si>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</si>
  <si>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</si>
  <si>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</si>
  <si>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</si>
  <si>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</si>
  <si>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</si>
  <si>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</si>
  <si>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</si>
  <si>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</si>
  <si>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</si>
  <si>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</si>
  <si>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</si>
  <si>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</si>
  <si>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</si>
  <si>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</si>
  <si>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</si>
  <si>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</si>
  <si>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</si>
  <si>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</si>
  <si>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</si>
  <si>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</si>
  <si>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</si>
  <si>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</si>
  <si>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</si>
  <si>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</si>
  <si>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</si>
  <si>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</si>
  <si>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</si>
  <si>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</si>
  <si>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</si>
  <si>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</si>
  <si>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</si>
  <si>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</si>
  <si>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</si>
  <si>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</si>
  <si>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</si>
  <si>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</si>
  <si>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</si>
  <si>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</si>
  <si>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</si>
  <si>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</si>
  <si>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</si>
  <si>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</si>
  <si>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</si>
  <si>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</si>
  <si>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</si>
  <si>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</si>
  <si>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</si>
  <si>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</si>
  <si>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</si>
  <si>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</si>
  <si>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</si>
  <si>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</si>
  <si>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</si>
  <si>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</si>
  <si>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</si>
  <si>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</si>
  <si>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</si>
  <si>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</si>
  <si>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</si>
  <si>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</si>
  <si>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</si>
  <si>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</si>
  <si>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</si>
  <si>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</si>
  <si>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</si>
  <si>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</si>
  <si>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</si>
  <si>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</si>
  <si>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</si>
  <si>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</si>
  <si>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</si>
  <si>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</si>
  <si>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</si>
  <si>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</si>
  <si>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</si>
  <si>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</si>
  <si>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</si>
  <si>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</si>
  <si>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</si>
  <si>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</si>
  <si>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</si>
  <si>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</si>
  <si>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</si>
  <si>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</si>
  <si>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</si>
  <si>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</si>
  <si>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</si>
  <si>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</si>
  <si>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</si>
  <si>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</si>
  <si>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</si>
  <si>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</si>
  <si>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</si>
  <si>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</si>
  <si>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</si>
  <si>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</si>
  <si>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</si>
  <si>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</si>
  <si>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</si>
  <si>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</si>
  <si>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</si>
  <si>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</si>
  <si>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</si>
  <si>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</si>
  <si>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</si>
  <si>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</si>
  <si>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</si>
  <si>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</si>
  <si>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</si>
  <si>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</si>
  <si>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</si>
  <si>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</si>
  <si>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</si>
  <si>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</si>
  <si>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</si>
  <si>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</si>
  <si>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</si>
  <si>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</si>
  <si>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</si>
  <si>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</si>
  <si>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</si>
  <si>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</si>
  <si>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</si>
  <si>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</si>
  <si>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</si>
  <si>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</si>
  <si>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</si>
  <si>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</si>
  <si>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</si>
  <si>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</si>
  <si>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</si>
  <si>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</si>
  <si>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</si>
  <si>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</si>
  <si>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</si>
  <si>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</si>
  <si>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</si>
  <si>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</si>
  <si>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</si>
  <si>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</si>
  <si>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</si>
  <si>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</si>
  <si>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</si>
  <si>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</si>
  <si>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</si>
  <si>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</si>
  <si>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</si>
  <si>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</si>
  <si>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</si>
  <si>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</si>
  <si>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</si>
  <si>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</si>
  <si>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</si>
  <si>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</si>
  <si>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</si>
  <si>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</si>
  <si>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</si>
  <si>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</si>
  <si>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</si>
  <si>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</si>
  <si>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</si>
  <si>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</si>
  <si>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</si>
  <si>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</si>
  <si>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</si>
  <si>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</si>
  <si>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</si>
  <si>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</si>
  <si>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</si>
  <si>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</si>
  <si>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</si>
  <si>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</si>
  <si>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</si>
  <si>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</si>
  <si>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</si>
  <si>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</si>
  <si>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</si>
  <si>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</si>
  <si>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</si>
  <si>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</si>
  <si>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</si>
  <si>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</si>
  <si>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</si>
  <si>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</si>
  <si>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</si>
  <si>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</si>
  <si>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</si>
  <si>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</si>
  <si>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</si>
  <si>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</si>
  <si>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</si>
  <si>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</si>
  <si>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</si>
  <si>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</si>
  <si>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</si>
  <si>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</si>
  <si>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</si>
  <si>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</si>
  <si>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</si>
  <si>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</si>
  <si>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</si>
  <si>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</si>
  <si>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</si>
  <si>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</si>
  <si>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</si>
  <si>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</si>
  <si>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</si>
  <si>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</si>
  <si>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</si>
  <si>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</si>
  <si>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</si>
  <si>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</si>
  <si>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</si>
  <si>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</si>
  <si>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</si>
  <si>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</si>
  <si>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</si>
  <si>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</si>
  <si>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</si>
  <si>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</si>
  <si>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</si>
  <si>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</si>
  <si>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</si>
  <si>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</si>
  <si>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</si>
  <si>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</si>
  <si>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</si>
  <si>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</si>
  <si>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</si>
  <si>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</si>
  <si>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</si>
  <si>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</si>
  <si>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</si>
  <si>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</si>
  <si>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</si>
  <si>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</si>
  <si>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</si>
  <si>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</si>
  <si>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</si>
  <si>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</si>
  <si>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</si>
  <si>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</si>
  <si>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</si>
  <si>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</si>
  <si>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</si>
  <si>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</si>
  <si>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</si>
  <si>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</si>
  <si>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</si>
  <si>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</si>
  <si>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</si>
  <si>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</si>
  <si>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</si>
  <si>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</si>
  <si>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</si>
  <si>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</si>
  <si>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</si>
  <si>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</si>
  <si>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</si>
  <si>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</si>
  <si>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</si>
  <si>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</si>
  <si>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</si>
  <si>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</si>
  <si>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</si>
  <si>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</si>
  <si>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</si>
  <si>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</si>
  <si>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</si>
  <si>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</si>
  <si>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</si>
  <si>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</si>
  <si>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</si>
  <si>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</si>
  <si>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</si>
  <si>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</si>
  <si>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</si>
  <si>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</si>
  <si>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</si>
  <si>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</si>
  <si>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</si>
  <si>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</si>
  <si>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</si>
  <si>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</si>
  <si>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</si>
  <si>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</si>
  <si>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</si>
  <si>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</si>
  <si>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</si>
  <si>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</si>
  <si>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</si>
  <si>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</si>
  <si>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</si>
  <si>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</si>
  <si>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</si>
  <si>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</si>
  <si>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</si>
  <si>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</si>
  <si>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</si>
  <si>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</si>
  <si>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</si>
  <si>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</si>
  <si>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</si>
  <si>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</si>
  <si>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</si>
  <si>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</si>
  <si>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</si>
  <si>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</si>
  <si>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</si>
  <si>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</si>
  <si>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</si>
  <si>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</si>
  <si>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</si>
  <si>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</si>
  <si>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</si>
  <si>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</si>
  <si>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</si>
  <si>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</si>
  <si>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</si>
  <si>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</si>
  <si>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</si>
  <si>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</si>
  <si>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</si>
  <si>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</si>
  <si>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</si>
  <si>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</si>
  <si>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</si>
  <si>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</si>
  <si>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</si>
  <si>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</si>
  <si>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</si>
  <si>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</si>
  <si>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</si>
  <si>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</si>
  <si>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</si>
  <si>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</si>
  <si>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</si>
  <si>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</si>
  <si>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</si>
  <si>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</si>
  <si>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</si>
  <si>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</si>
  <si>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</si>
  <si>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</si>
  <si>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</si>
  <si>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</si>
  <si>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</si>
  <si>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</si>
  <si>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</si>
  <si>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</si>
  <si>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</si>
  <si>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</si>
  <si>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</si>
  <si>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</si>
  <si>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</si>
  <si>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</si>
  <si>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</si>
  <si>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</si>
  <si>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</si>
  <si>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</si>
  <si>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</si>
  <si>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</si>
  <si>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</si>
  <si>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</si>
  <si>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</si>
  <si>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</si>
  <si>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</si>
  <si>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</si>
  <si>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</si>
  <si>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</si>
  <si>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</si>
  <si>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</si>
  <si>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</si>
  <si>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</si>
  <si>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</si>
  <si>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</si>
  <si>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</si>
  <si>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</si>
  <si>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</si>
  <si>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</si>
  <si>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</si>
  <si>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</si>
  <si>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</si>
  <si>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</si>
  <si>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</si>
  <si>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</si>
  <si>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</si>
  <si>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</si>
  <si>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</si>
  <si>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</si>
  <si>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</si>
  <si>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</si>
  <si>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</si>
  <si>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</si>
  <si>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</si>
  <si>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</si>
  <si>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</si>
  <si>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</si>
  <si>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</si>
  <si>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</si>
  <si>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</si>
  <si>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</si>
  <si>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</si>
  <si>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</si>
  <si>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</si>
  <si>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</si>
  <si>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</si>
  <si>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</si>
  <si>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</si>
  <si>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</si>
  <si>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</si>
  <si>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</si>
  <si>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</si>
  <si>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</si>
  <si>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</si>
  <si>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</si>
  <si>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</si>
  <si>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</si>
  <si>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</si>
  <si>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</si>
  <si>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</si>
  <si>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</si>
  <si>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</si>
  <si>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</si>
  <si>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</si>
  <si>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</si>
  <si>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</si>
  <si>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</si>
  <si>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</si>
  <si>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</si>
  <si>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</si>
  <si>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</si>
  <si>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</si>
  <si>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</si>
  <si>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</si>
  <si>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</si>
  <si>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</si>
  <si>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</si>
  <si>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</si>
  <si>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</si>
  <si>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</si>
  <si>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</si>
  <si>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</si>
  <si>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</si>
  <si>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</si>
  <si>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</si>
  <si>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</si>
  <si>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</si>
  <si>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</si>
  <si>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</si>
  <si>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</si>
  <si>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</si>
  <si>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</si>
  <si>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</si>
  <si>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</si>
  <si>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</si>
  <si>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</si>
  <si>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</si>
  <si>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</si>
  <si>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</si>
  <si>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</si>
  <si>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</si>
  <si>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</si>
  <si>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</si>
  <si>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</si>
  <si>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</si>
  <si>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</si>
  <si>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</si>
  <si>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</si>
  <si>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</si>
  <si>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</si>
  <si>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</si>
  <si>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</si>
  <si>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</si>
  <si>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</si>
  <si>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</si>
  <si>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</si>
  <si>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</si>
  <si>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</si>
  <si>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</si>
  <si>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</si>
  <si>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</si>
  <si>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</si>
  <si>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</si>
  <si>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</si>
  <si>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</si>
  <si>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</si>
  <si>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</si>
  <si>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</si>
  <si>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</si>
  <si>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</si>
  <si>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</si>
  <si>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</si>
  <si>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</si>
  <si>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</si>
  <si>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</si>
  <si>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</si>
  <si>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</si>
  <si>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</si>
  <si>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</si>
  <si>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</si>
  <si>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</si>
  <si>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</si>
  <si>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</si>
  <si>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</si>
  <si>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</si>
  <si>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</si>
  <si>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</si>
  <si>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</si>
  <si>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</si>
  <si>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</si>
  <si>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</si>
  <si>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</si>
  <si>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</si>
  <si>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</si>
  <si>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</si>
  <si>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</si>
  <si>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</si>
  <si>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</si>
  <si>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</si>
  <si>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</si>
  <si>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</si>
  <si>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</si>
  <si>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</si>
  <si>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</si>
  <si>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</si>
  <si>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</si>
  <si>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</si>
  <si>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</si>
  <si>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</si>
  <si>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</si>
  <si>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</si>
  <si>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</si>
  <si>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</si>
  <si>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</si>
  <si>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</si>
  <si>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</si>
  <si>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</si>
  <si>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</si>
  <si>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</si>
  <si>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</si>
  <si>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</si>
  <si>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</si>
  <si>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</si>
  <si>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</si>
  <si>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</si>
  <si>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</si>
  <si>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</si>
  <si>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</si>
  <si>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</si>
  <si>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</si>
  <si>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</si>
  <si>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</si>
  <si>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</si>
  <si>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</si>
  <si>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</si>
  <si>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</si>
  <si>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</si>
  <si>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</si>
  <si>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</si>
  <si>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</si>
  <si>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</si>
  <si>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</si>
  <si>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</si>
  <si>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</si>
  <si>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</si>
  <si>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</si>
  <si>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</si>
  <si>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</si>
  <si>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</si>
  <si>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</si>
  <si>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</si>
  <si>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</si>
  <si>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</si>
  <si>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</si>
  <si>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</si>
  <si>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</si>
  <si>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</si>
  <si>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</si>
  <si>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</si>
  <si>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</si>
  <si>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</si>
  <si>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</si>
  <si>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</si>
  <si>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</si>
  <si>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</si>
  <si>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</si>
  <si>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</si>
  <si>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</si>
  <si>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</si>
  <si>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</si>
  <si>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</si>
  <si>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</si>
  <si>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</si>
  <si>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</si>
  <si>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</si>
  <si>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</si>
  <si>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</si>
  <si>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</si>
  <si>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</si>
  <si>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</si>
  <si>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</si>
  <si>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</si>
  <si>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</si>
  <si>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</si>
  <si>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</si>
  <si>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</si>
  <si>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</si>
  <si>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</si>
  <si>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</si>
  <si>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</si>
  <si>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</si>
  <si>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</si>
  <si>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</si>
  <si>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</si>
  <si>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</si>
  <si>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</si>
  <si>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</si>
  <si>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</si>
  <si>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</si>
  <si>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</si>
  <si>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</si>
  <si>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</si>
  <si>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</si>
  <si>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</si>
  <si>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</si>
  <si>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</si>
  <si>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</si>
  <si>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</si>
  <si>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</si>
  <si>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</si>
  <si>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</si>
  <si>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</si>
  <si>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</si>
  <si>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</si>
  <si>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</si>
  <si>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</si>
  <si>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</si>
  <si>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</si>
  <si>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</si>
  <si>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</si>
  <si>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</si>
  <si>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</si>
  <si>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</si>
  <si>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</si>
  <si>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</si>
  <si>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</si>
  <si>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</si>
  <si>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</si>
  <si>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</si>
  <si>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</si>
  <si>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</si>
  <si>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</si>
  <si>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</si>
  <si>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</si>
  <si>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</si>
  <si>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</si>
  <si>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</si>
  <si>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</si>
  <si>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</si>
  <si>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</si>
  <si>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</si>
  <si>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</si>
  <si>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</si>
  <si>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</si>
  <si>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</si>
  <si>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</si>
  <si>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</si>
  <si>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</si>
  <si>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</si>
  <si>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</si>
  <si>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</si>
  <si>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</si>
  <si>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</si>
  <si>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</si>
  <si>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</si>
  <si>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</si>
  <si>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</si>
  <si>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</si>
  <si>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</si>
  <si>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</si>
  <si>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</si>
  <si>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</si>
  <si>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</si>
  <si>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</si>
  <si>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</si>
  <si>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</si>
  <si>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</si>
  <si>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</si>
  <si>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</si>
  <si>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</si>
  <si>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</si>
  <si>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</si>
  <si>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</si>
  <si>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</si>
  <si>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</si>
  <si>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</si>
  <si>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</si>
  <si>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</si>
  <si>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</si>
  <si>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</si>
  <si>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</si>
  <si>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</si>
  <si>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</si>
  <si>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</si>
  <si>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</si>
  <si>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</si>
  <si>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</si>
  <si>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</si>
  <si>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</si>
  <si>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</si>
  <si>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</si>
  <si>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</si>
  <si>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</si>
  <si>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</si>
  <si>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</si>
  <si>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</si>
  <si>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</si>
  <si>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</si>
  <si>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</si>
  <si>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</si>
  <si>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</si>
  <si>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</si>
  <si>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</si>
  <si>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</si>
  <si>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</si>
  <si>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</si>
  <si>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</si>
  <si>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</si>
  <si>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</si>
  <si>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</si>
  <si>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</si>
  <si>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</si>
  <si>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</si>
  <si>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</si>
  <si>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</si>
  <si>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</si>
  <si>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</si>
  <si>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</si>
  <si>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</si>
  <si>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</si>
  <si>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</si>
  <si>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</si>
  <si>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</si>
  <si>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</si>
  <si>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</si>
  <si>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</si>
  <si>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</si>
  <si>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</si>
  <si>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</si>
  <si>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</si>
  <si>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</si>
  <si>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</si>
  <si>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</si>
  <si>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</si>
  <si>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</si>
  <si>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</si>
  <si>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</si>
  <si>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</si>
  <si>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</si>
  <si>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</si>
  <si>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</si>
  <si>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</si>
  <si>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</si>
  <si>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</si>
  <si>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</si>
  <si>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</si>
  <si>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</si>
  <si>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</si>
  <si>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</si>
  <si>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</si>
  <si>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</si>
  <si>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</si>
  <si>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</si>
  <si>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</si>
  <si>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</si>
  <si>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</si>
  <si>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</si>
  <si>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</si>
  <si>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</si>
  <si>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</si>
  <si>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</si>
  <si>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</si>
  <si>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</si>
  <si>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</si>
  <si>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</si>
  <si>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</si>
  <si>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</si>
  <si>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</si>
  <si>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</si>
  <si>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</si>
  <si>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</si>
  <si>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</si>
  <si>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</si>
  <si>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</si>
  <si>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</si>
  <si>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</si>
  <si>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</si>
  <si>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</si>
  <si>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</si>
  <si>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</si>
  <si>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</si>
  <si>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</si>
  <si>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</si>
  <si>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</si>
  <si>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</si>
  <si>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</si>
  <si>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</si>
  <si>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</si>
  <si>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</si>
  <si>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</si>
  <si>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</si>
  <si>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</si>
  <si>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</si>
  <si>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</si>
  <si>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</si>
  <si>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</si>
  <si>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</si>
  <si>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</si>
  <si>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</si>
  <si>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</si>
  <si>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</si>
  <si>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</si>
  <si>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</si>
  <si>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</si>
  <si>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</si>
  <si>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</si>
  <si>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</si>
  <si>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</si>
  <si>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</si>
  <si>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</si>
  <si>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</si>
  <si>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</si>
  <si>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</si>
  <si>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</si>
  <si>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</si>
  <si>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</si>
  <si>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</si>
  <si>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</si>
  <si>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</si>
  <si>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</si>
  <si>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</si>
  <si>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</si>
  <si>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</si>
  <si>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</si>
  <si>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</si>
  <si>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</si>
  <si>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</si>
  <si>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</si>
  <si>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</si>
  <si>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</si>
  <si>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</si>
  <si>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</si>
  <si>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</si>
  <si>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</si>
  <si>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</si>
  <si>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</si>
  <si>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</si>
  <si>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</si>
  <si>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</si>
  <si>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</si>
  <si>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</si>
  <si>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</si>
  <si>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</si>
  <si>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</si>
  <si>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</si>
  <si>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</si>
  <si>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</si>
  <si>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</si>
  <si>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</si>
  <si>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</si>
  <si>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</si>
  <si>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</si>
  <si>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</si>
  <si>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</si>
  <si>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</si>
  <si>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</si>
  <si>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</si>
  <si>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</si>
  <si>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</si>
  <si>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</si>
  <si>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</si>
  <si>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</si>
  <si>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</si>
  <si>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</si>
  <si>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</si>
  <si>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</si>
  <si>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</si>
  <si>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</si>
  <si>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</si>
  <si>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</si>
  <si>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</si>
  <si>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</si>
  <si>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</si>
  <si>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</si>
  <si>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</si>
  <si>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</si>
  <si>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</si>
  <si>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</si>
  <si>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</si>
  <si>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</si>
  <si>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</si>
  <si>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</si>
  <si>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</si>
  <si>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</si>
  <si>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</si>
  <si>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</si>
  <si>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</si>
  <si>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</si>
  <si>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</si>
  <si>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</si>
  <si>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</si>
  <si>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</si>
  <si>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</si>
  <si>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</si>
  <si>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</si>
  <si>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</si>
  <si>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</si>
  <si>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</si>
  <si>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</si>
  <si>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</si>
  <si>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</si>
  <si>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</si>
  <si>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</si>
  <si>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</si>
  <si>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</si>
  <si>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</si>
  <si>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</si>
  <si>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</si>
  <si>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</si>
  <si>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</si>
  <si>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</si>
  <si>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</si>
  <si>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</si>
  <si>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</si>
  <si>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</si>
  <si>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</si>
  <si>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</si>
  <si>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</si>
  <si>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</si>
  <si>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</si>
  <si>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</si>
  <si>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</si>
  <si>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</si>
  <si>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</si>
  <si>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</si>
  <si>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</si>
  <si>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</si>
  <si>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</si>
  <si>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</si>
  <si>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</si>
  <si>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</si>
  <si>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</si>
  <si>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</si>
  <si>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</si>
  <si>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</si>
  <si>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</si>
  <si>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</si>
  <si>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</si>
  <si>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</si>
  <si>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</si>
  <si>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</si>
  <si>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</si>
  <si>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</si>
  <si>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</si>
  <si>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</si>
  <si>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</si>
  <si>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</si>
  <si>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</si>
  <si>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</si>
  <si>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</si>
  <si>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</si>
  <si>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</si>
  <si>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</si>
  <si>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</si>
  <si>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</si>
  <si>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</si>
  <si>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</si>
  <si>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</si>
  <si>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</si>
  <si>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</si>
  <si>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</si>
  <si>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</si>
  <si>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</si>
  <si>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</si>
  <si>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</si>
  <si>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</si>
  <si>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</si>
  <si>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</si>
  <si>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</si>
  <si>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</si>
  <si>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</si>
  <si>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</si>
  <si>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</si>
  <si>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</si>
  <si>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</si>
  <si>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</si>
  <si>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</si>
  <si>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</si>
  <si>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</si>
  <si>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</si>
  <si>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</si>
  <si>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</si>
  <si>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</si>
  <si>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</si>
  <si>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</si>
  <si>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</si>
  <si>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</si>
  <si>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</si>
  <si>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</si>
  <si>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</si>
  <si>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</si>
  <si>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</si>
  <si>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</si>
  <si>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</si>
  <si>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</si>
  <si>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</si>
  <si>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</si>
  <si>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</si>
  <si>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</si>
  <si>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</si>
  <si>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</si>
  <si>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</si>
  <si>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</si>
  <si>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</si>
  <si>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</si>
  <si>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</si>
  <si>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</si>
  <si>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</si>
  <si>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</si>
  <si>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</si>
  <si>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</si>
  <si>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</si>
  <si>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</si>
  <si>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</si>
  <si>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</si>
  <si>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</si>
  <si>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</si>
  <si>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</si>
  <si>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</si>
  <si>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</si>
  <si>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</si>
  <si>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</si>
  <si>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</si>
  <si>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</si>
  <si>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</si>
  <si>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</si>
  <si>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</si>
  <si>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</si>
  <si>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</si>
  <si>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</si>
  <si>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</si>
  <si>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</si>
  <si>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</si>
  <si>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</si>
  <si>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</si>
  <si>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</si>
  <si>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</si>
  <si>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</si>
  <si>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</si>
  <si>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</si>
  <si>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</si>
  <si>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</si>
  <si>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</si>
  <si>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</si>
  <si>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</si>
  <si>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</si>
  <si>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</si>
  <si>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</si>
  <si>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</si>
  <si>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</si>
  <si>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</si>
  <si>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</si>
  <si>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</si>
  <si>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</si>
  <si>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</si>
  <si>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</si>
  <si>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</si>
  <si>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</si>
  <si>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</si>
  <si>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</si>
  <si>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</si>
  <si>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</si>
  <si>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</si>
  <si>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</si>
  <si>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</si>
  <si>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</si>
  <si>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</si>
  <si>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</si>
  <si>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</si>
  <si>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</si>
  <si>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</si>
  <si>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</si>
  <si>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</si>
  <si>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</si>
  <si>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</si>
  <si>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</si>
  <si>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</si>
  <si>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</si>
  <si>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</si>
  <si>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</si>
  <si>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</si>
  <si>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</si>
  <si>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</si>
  <si>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</si>
  <si>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</si>
  <si>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</si>
  <si>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</si>
  <si>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</si>
  <si>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</si>
  <si>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</si>
  <si>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</si>
  <si>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</si>
  <si>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</si>
  <si>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</si>
  <si>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</si>
  <si>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</si>
  <si>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</si>
  <si>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</si>
  <si>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</si>
  <si>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</si>
  <si>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</si>
  <si>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</si>
  <si>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</si>
  <si>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</si>
  <si>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</si>
  <si>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</si>
  <si>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</si>
  <si>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</si>
  <si>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</si>
  <si>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</si>
  <si>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</si>
  <si>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</si>
  <si>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</si>
  <si>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</si>
  <si>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</si>
  <si>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</si>
  <si>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</si>
  <si>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</si>
  <si>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</si>
  <si>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</si>
  <si>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</si>
  <si>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</si>
  <si>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</si>
  <si>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</si>
  <si>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</si>
  <si>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</si>
  <si>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</si>
  <si>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</si>
  <si>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</si>
  <si>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</si>
  <si>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</si>
  <si>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</si>
  <si>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</si>
  <si>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</si>
  <si>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</si>
  <si>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</si>
  <si>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</si>
  <si>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</si>
  <si>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</si>
  <si>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</si>
  <si>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</si>
  <si>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</si>
  <si>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</si>
  <si>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</si>
  <si>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</si>
  <si>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</si>
  <si>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</si>
  <si>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</si>
  <si>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</si>
  <si>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</si>
  <si>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</si>
  <si>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</si>
  <si>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</si>
  <si>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</si>
  <si>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</si>
  <si>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</si>
  <si>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</si>
  <si>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</si>
  <si>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</si>
  <si>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</si>
  <si>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</si>
  <si>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</si>
  <si>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</si>
  <si>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</si>
  <si>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</si>
  <si>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</si>
  <si>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</si>
  <si>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</si>
  <si>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</si>
  <si>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</si>
  <si>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</si>
  <si>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</si>
  <si>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</si>
  <si>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</si>
  <si>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</si>
  <si>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</si>
  <si>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</si>
  <si>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</si>
  <si>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</si>
  <si>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</si>
  <si>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</si>
  <si>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</si>
  <si>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</si>
  <si>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</si>
  <si>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</si>
  <si>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</si>
  <si>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</si>
  <si>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</si>
  <si>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</si>
  <si>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</si>
  <si>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</si>
  <si>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</si>
  <si>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</si>
  <si>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</si>
  <si>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</si>
  <si>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</si>
  <si>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</si>
  <si>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</si>
  <si>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</si>
  <si>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</si>
  <si>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</si>
  <si>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</si>
  <si>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</si>
  <si>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</si>
  <si>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</si>
  <si>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</si>
  <si>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</si>
  <si>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</si>
  <si>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</si>
  <si>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</si>
  <si>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</si>
  <si>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</si>
  <si>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</si>
  <si>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</si>
  <si>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</si>
  <si>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</si>
  <si>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</si>
  <si>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</si>
  <si>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</si>
  <si>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</si>
  <si>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</si>
  <si>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</si>
  <si>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</si>
  <si>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</si>
  <si>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</si>
  <si>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</si>
  <si>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</si>
  <si>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</si>
  <si>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</si>
  <si>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</si>
  <si>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</si>
  <si>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</si>
  <si>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</si>
  <si>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</si>
  <si>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</si>
  <si>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</si>
  <si>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</si>
  <si>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</si>
  <si>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</si>
  <si>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</si>
  <si>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</si>
  <si>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</si>
  <si>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</si>
  <si>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</si>
  <si>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</si>
  <si>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</si>
  <si>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</si>
  <si>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</si>
  <si>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</si>
  <si>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</si>
  <si>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</si>
  <si>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</si>
  <si>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</si>
  <si>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</si>
  <si>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</si>
  <si>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</si>
  <si>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</si>
  <si>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</si>
  <si>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</si>
  <si>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</si>
  <si>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</si>
  <si>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</si>
  <si>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</si>
  <si>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</si>
  <si>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</si>
  <si>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</si>
  <si>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</si>
  <si>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</si>
  <si>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</si>
  <si>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</si>
  <si>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</si>
  <si>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</si>
  <si>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</si>
  <si>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</si>
  <si>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</si>
  <si>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</si>
  <si>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</si>
  <si>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</si>
  <si>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</si>
  <si>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</si>
  <si>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</si>
  <si>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</si>
  <si>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</si>
  <si>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</si>
  <si>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</si>
  <si>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</si>
  <si>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</si>
  <si>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</si>
  <si>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</si>
  <si>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</si>
  <si>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</si>
  <si>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</si>
  <si>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</si>
  <si>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</si>
  <si>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</si>
  <si>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</si>
  <si>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</si>
  <si>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</si>
  <si>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</si>
  <si>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</si>
  <si>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</si>
  <si>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</si>
  <si>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</si>
  <si>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</si>
  <si>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</si>
  <si>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</si>
  <si>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</si>
  <si>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</si>
  <si>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</si>
  <si>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</si>
  <si>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</si>
  <si>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</si>
  <si>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</si>
  <si>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</si>
  <si>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</si>
  <si>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</si>
  <si>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</si>
  <si>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</si>
  <si>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</si>
  <si>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</si>
  <si>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</si>
  <si>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</si>
  <si>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</si>
  <si>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</si>
  <si>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</si>
  <si>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</si>
  <si>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</si>
  <si>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</si>
  <si>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</si>
  <si>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</si>
  <si>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</si>
  <si>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</si>
  <si>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</si>
  <si>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</si>
  <si>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</si>
  <si>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</si>
  <si>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</si>
  <si>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</si>
  <si>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</si>
  <si>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</si>
  <si>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</si>
  <si>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</si>
  <si>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</si>
  <si>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</si>
  <si>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</si>
  <si>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</si>
  <si>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</si>
  <si>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</si>
  <si>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</si>
  <si>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</si>
  <si>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</si>
  <si>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</si>
  <si>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</si>
  <si>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</si>
  <si>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</si>
  <si>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</si>
  <si>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</si>
  <si>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</si>
  <si>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</si>
  <si>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</si>
  <si>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</si>
  <si>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</si>
  <si>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</si>
  <si>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</si>
  <si>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</si>
  <si>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</si>
  <si>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</si>
  <si>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</si>
  <si>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</si>
  <si>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</si>
  <si>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</si>
  <si>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</si>
  <si>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</si>
  <si>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</si>
  <si>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</si>
  <si>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</si>
  <si>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</si>
  <si>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</si>
  <si>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</si>
  <si>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</si>
  <si>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</si>
  <si>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</si>
  <si>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</si>
  <si>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</si>
  <si>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</si>
  <si>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</si>
  <si>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</si>
  <si>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</si>
  <si>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</si>
  <si>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</si>
  <si>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</si>
  <si>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</si>
  <si>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</si>
  <si>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</si>
  <si>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</si>
  <si>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</si>
  <si>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</si>
  <si>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</si>
  <si>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</si>
  <si>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</si>
  <si>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</si>
  <si>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</si>
  <si>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</si>
  <si>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</si>
  <si>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</si>
  <si>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</si>
  <si>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</si>
  <si>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</si>
  <si>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</si>
  <si>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</si>
  <si>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</si>
  <si>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</si>
  <si>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</si>
  <si>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</si>
  <si>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</si>
  <si>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</si>
  <si>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</si>
  <si>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</si>
  <si>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</si>
  <si>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</si>
  <si>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</si>
  <si>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</si>
  <si>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</si>
  <si>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</si>
  <si>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</si>
  <si>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</si>
  <si>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</si>
  <si>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</si>
  <si>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</si>
  <si>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</si>
  <si>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</si>
  <si>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</si>
  <si>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</si>
  <si>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</si>
  <si>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</si>
  <si>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</si>
  <si>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</si>
  <si>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</si>
  <si>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</si>
  <si>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</si>
  <si>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</si>
  <si>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</si>
  <si>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</si>
  <si>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</si>
  <si>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</si>
  <si>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</si>
  <si>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</si>
  <si>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</si>
  <si>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</si>
  <si>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</si>
  <si>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</si>
  <si>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</si>
  <si>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</si>
  <si>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</si>
  <si>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</si>
  <si>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</si>
  <si>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</si>
  <si>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</si>
  <si>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</si>
  <si>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</si>
  <si>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</si>
  <si>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</si>
  <si>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</si>
  <si>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</si>
  <si>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</si>
  <si>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</si>
  <si>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</si>
  <si>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</si>
  <si>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</si>
  <si>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</si>
  <si>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</si>
  <si>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</si>
  <si>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</si>
  <si>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</si>
  <si>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</si>
  <si>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</si>
  <si>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</si>
  <si>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</si>
  <si>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</si>
  <si>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</si>
  <si>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</si>
  <si>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</si>
  <si>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</si>
  <si>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</si>
  <si>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</si>
  <si>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</si>
  <si>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</si>
  <si>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</si>
  <si>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</si>
  <si>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</si>
  <si>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</si>
  <si>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</si>
  <si>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</si>
  <si>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</si>
  <si>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</si>
  <si>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</si>
  <si>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</si>
  <si>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</si>
  <si>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</si>
  <si>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</si>
  <si>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</si>
  <si>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</si>
  <si>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</si>
  <si>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</si>
  <si>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</si>
  <si>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</si>
  <si>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</si>
  <si>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</si>
  <si>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</si>
  <si>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</si>
  <si>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</si>
  <si>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</si>
  <si>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</si>
  <si>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</si>
  <si>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</si>
  <si>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</si>
  <si>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</si>
  <si>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</si>
  <si>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</si>
  <si>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</si>
  <si>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</si>
  <si>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</si>
  <si>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</si>
  <si>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</si>
  <si>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</si>
  <si>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</si>
  <si>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</si>
  <si>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</si>
  <si>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</si>
  <si>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</si>
  <si>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</si>
  <si>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</si>
  <si>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</si>
  <si>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</si>
  <si>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</si>
  <si>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</si>
  <si>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</si>
  <si>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</si>
  <si>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</si>
  <si>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</si>
  <si>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</si>
  <si>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</si>
  <si>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</si>
  <si>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</si>
  <si>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</si>
  <si>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</si>
  <si>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</si>
  <si>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</si>
  <si>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</si>
  <si>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</si>
  <si>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</si>
  <si>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</si>
  <si>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</si>
  <si>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</si>
  <si>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</si>
  <si>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</si>
  <si>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</si>
  <si>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</si>
  <si>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</si>
  <si>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</si>
  <si>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</si>
  <si>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</si>
  <si>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</si>
  <si>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</si>
  <si>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</si>
  <si>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</si>
  <si>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</si>
  <si>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</si>
  <si>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</si>
  <si>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</si>
  <si>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</si>
  <si>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</si>
  <si>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</si>
  <si>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</si>
  <si>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</si>
  <si>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</si>
  <si>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</si>
  <si>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</si>
  <si>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</si>
  <si>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</si>
  <si>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</si>
  <si>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</si>
  <si>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</si>
  <si>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</si>
  <si>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</si>
  <si>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</si>
  <si>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</si>
  <si>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</si>
  <si>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</si>
  <si>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</si>
  <si>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</si>
  <si>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</si>
  <si>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</si>
  <si>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</si>
  <si>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</si>
  <si>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</si>
  <si>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</si>
  <si>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</si>
  <si>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</si>
  <si>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</si>
  <si>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</si>
  <si>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</si>
  <si>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</si>
  <si>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</si>
  <si>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</si>
  <si>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</si>
  <si>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</si>
  <si>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</si>
  <si>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</si>
  <si>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</si>
  <si>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</si>
  <si>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</si>
  <si>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</si>
  <si>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</si>
  <si>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</si>
  <si>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</si>
  <si>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</si>
  <si>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</si>
  <si>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</si>
  <si>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</si>
  <si>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</si>
  <si>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</si>
  <si>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</si>
  <si>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</si>
  <si>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</si>
  <si>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</si>
  <si>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</si>
  <si>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</si>
  <si>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</si>
  <si>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</si>
  <si>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</si>
  <si>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</si>
  <si>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</si>
  <si>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</si>
  <si>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</si>
  <si>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</si>
  <si>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</si>
  <si>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</si>
  <si>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</si>
  <si>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</si>
  <si>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</si>
  <si>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</si>
  <si>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</si>
  <si>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</si>
  <si>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</si>
  <si>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</si>
  <si>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</si>
  <si>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</si>
  <si>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</si>
  <si>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</si>
  <si>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</si>
  <si>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</si>
  <si>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</si>
  <si>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</si>
  <si>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</si>
  <si>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</si>
  <si>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</si>
  <si>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</si>
  <si>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</si>
  <si>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</si>
  <si>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</si>
  <si>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</si>
  <si>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</si>
  <si>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</si>
  <si>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</si>
  <si>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</si>
  <si>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</si>
  <si>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</si>
  <si>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</si>
  <si>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</si>
  <si>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</si>
  <si>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</si>
  <si>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</si>
  <si>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</si>
  <si>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</si>
  <si>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</si>
  <si>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</si>
  <si>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</si>
  <si>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</si>
  <si>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</si>
  <si>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</si>
  <si>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</si>
  <si>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</si>
  <si>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</si>
  <si>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</si>
  <si>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</si>
  <si>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</si>
  <si>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</si>
  <si>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</si>
  <si>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</si>
  <si>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</si>
  <si>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</si>
  <si>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</si>
  <si>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</si>
  <si>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</si>
  <si>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</si>
  <si>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</si>
  <si>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</si>
  <si>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</si>
  <si>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</si>
  <si>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</si>
  <si>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</si>
  <si>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</si>
  <si>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</si>
  <si>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</si>
  <si>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</si>
  <si>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</si>
  <si>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</si>
  <si>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</si>
  <si>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</si>
  <si>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</si>
  <si>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</si>
  <si>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</si>
  <si>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</si>
  <si>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</si>
  <si>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</si>
  <si>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</si>
  <si>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</si>
  <si>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</si>
  <si>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</si>
  <si>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</si>
  <si>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</si>
  <si>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</si>
  <si>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</si>
  <si>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</si>
  <si>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</si>
  <si>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</si>
  <si>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</si>
  <si>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</si>
  <si>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</si>
  <si>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</si>
  <si>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</si>
  <si>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</si>
  <si>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</si>
  <si>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</si>
  <si>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</si>
  <si>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</si>
  <si>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</si>
  <si>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</si>
  <si>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</si>
  <si>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</si>
  <si>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</si>
  <si>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</si>
  <si>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</si>
  <si>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</si>
  <si>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</si>
  <si>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</si>
  <si>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</si>
  <si>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</si>
  <si>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</si>
  <si>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</si>
  <si>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</si>
  <si>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</si>
  <si>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</si>
  <si>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</si>
  <si>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</si>
  <si>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</si>
  <si>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</si>
  <si>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</si>
  <si>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</si>
  <si>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</si>
  <si>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</si>
  <si>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</si>
  <si>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</si>
  <si>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</si>
  <si>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</si>
  <si>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</si>
  <si>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</si>
  <si>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</si>
  <si>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</si>
  <si>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</si>
  <si>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</si>
  <si>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</si>
  <si>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</si>
  <si>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</si>
  <si>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</si>
  <si>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</si>
  <si>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</si>
  <si>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</si>
  <si>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</si>
  <si>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</si>
  <si>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</si>
  <si>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</si>
  <si>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</si>
  <si>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</si>
  <si>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</si>
  <si>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</si>
  <si>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</si>
  <si>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</si>
  <si>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</si>
  <si>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</si>
  <si>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</si>
  <si>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</si>
  <si>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</si>
  <si>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</si>
  <si>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</si>
  <si>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</si>
  <si>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</si>
  <si>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</si>
  <si>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</si>
  <si>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</si>
  <si>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</si>
  <si>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</si>
  <si>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</si>
  <si>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</si>
  <si>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</si>
  <si>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</si>
  <si>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</si>
  <si>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</si>
  <si>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</si>
  <si>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</si>
  <si>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</si>
  <si>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</si>
  <si>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</si>
  <si>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</si>
  <si>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</si>
  <si>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</si>
  <si>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</si>
  <si>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</si>
  <si>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</si>
  <si>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</si>
  <si>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</si>
  <si>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</si>
  <si>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</si>
  <si>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</si>
  <si>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</si>
  <si>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</si>
  <si>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</si>
  <si>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</si>
  <si>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</si>
  <si>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</si>
  <si>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</si>
  <si>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</si>
  <si>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</si>
  <si>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</si>
  <si>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</si>
  <si>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</si>
  <si>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</si>
  <si>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</si>
  <si>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</si>
  <si>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</si>
  <si>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</si>
  <si>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</si>
  <si>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</si>
  <si>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</si>
  <si>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</si>
  <si>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</si>
  <si>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</si>
  <si>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</si>
  <si>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</si>
  <si>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</si>
  <si>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</si>
  <si>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</si>
  <si>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</si>
  <si>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</si>
  <si>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</si>
  <si>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</si>
  <si>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</si>
  <si>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</si>
  <si>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</si>
  <si>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</si>
  <si>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</si>
  <si>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</si>
  <si>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</si>
  <si>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</si>
  <si>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</si>
  <si>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</si>
  <si>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</si>
  <si>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</si>
  <si>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</si>
  <si>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</si>
  <si>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</si>
  <si>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</si>
  <si>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</si>
  <si>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</si>
  <si>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</si>
  <si>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</si>
  <si>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</si>
  <si>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</si>
  <si>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</si>
  <si>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</si>
  <si>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</si>
  <si>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</si>
  <si>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</si>
  <si>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</si>
  <si>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</si>
  <si>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</si>
  <si>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</si>
  <si>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</si>
  <si>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</si>
  <si>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</si>
  <si>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</si>
  <si>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</si>
  <si>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</si>
  <si>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</si>
  <si>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</si>
  <si>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</si>
  <si>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</si>
  <si>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</si>
  <si>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</si>
  <si>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</si>
  <si>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</si>
  <si>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</si>
  <si>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</si>
  <si>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</si>
  <si>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</si>
  <si>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</si>
  <si>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</si>
  <si>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</si>
  <si>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</si>
  <si>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</si>
  <si>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</si>
  <si>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</si>
  <si>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</si>
  <si>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</si>
  <si>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</si>
  <si>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</si>
  <si>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</si>
  <si>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</si>
  <si>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</si>
  <si>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</si>
  <si>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</si>
  <si>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</si>
  <si>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</si>
  <si>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</si>
  <si>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</si>
  <si>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</si>
  <si>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</si>
  <si>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</si>
  <si>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</si>
  <si>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</si>
  <si>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</si>
  <si>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</si>
  <si>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</si>
  <si>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</si>
  <si>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</si>
  <si>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</si>
  <si>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</si>
  <si>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</si>
  <si>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</si>
  <si>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</si>
  <si>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</si>
  <si>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</si>
  <si>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</si>
  <si>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</si>
  <si>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</si>
  <si>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</si>
  <si>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</si>
  <si>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</si>
  <si>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</si>
  <si>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</si>
  <si>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</si>
  <si>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</si>
  <si>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</si>
  <si>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</si>
  <si>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</si>
  <si>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</si>
  <si>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</si>
  <si>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</si>
  <si>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</si>
  <si>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</si>
  <si>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</si>
  <si>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</si>
  <si>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</si>
  <si>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</si>
  <si>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</si>
  <si>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</si>
  <si>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</si>
  <si>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</si>
  <si>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</si>
  <si>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</si>
  <si>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</si>
  <si>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</si>
  <si>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</si>
  <si>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</si>
  <si>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</si>
  <si>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</si>
  <si>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</si>
  <si>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</si>
  <si>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</si>
  <si>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</si>
  <si>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</si>
  <si>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</si>
  <si>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</si>
  <si>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</si>
  <si>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</si>
  <si>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</si>
  <si>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</si>
  <si>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</si>
  <si>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</si>
  <si>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</si>
  <si>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</si>
  <si>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</si>
  <si>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</si>
  <si>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</si>
  <si>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</si>
  <si>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</si>
  <si>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</si>
  <si>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</si>
  <si>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</si>
  <si>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</si>
  <si>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</si>
  <si>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</si>
  <si>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</si>
  <si>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</si>
  <si>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</si>
  <si>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</si>
  <si>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</si>
  <si>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</si>
  <si>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</si>
  <si>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</si>
  <si>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</si>
  <si>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</si>
  <si>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</si>
  <si>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</si>
  <si>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</si>
  <si>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</si>
  <si>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</si>
  <si>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</si>
  <si>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</si>
  <si>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</si>
  <si>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</si>
  <si>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</si>
  <si>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</si>
  <si>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</si>
  <si>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</si>
  <si>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</si>
  <si>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</si>
  <si>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</si>
  <si>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</si>
  <si>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</si>
  <si>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</si>
  <si>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</si>
  <si>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</si>
  <si>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</si>
  <si>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</si>
  <si>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</si>
  <si>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</si>
  <si>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</si>
  <si>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</si>
  <si>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</si>
  <si>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</si>
  <si>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</si>
  <si>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</si>
  <si>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</si>
  <si>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</si>
  <si>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</si>
  <si>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</si>
  <si>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</si>
  <si>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</si>
  <si>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</si>
  <si>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</si>
  <si>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</si>
  <si>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</si>
  <si>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</si>
  <si>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</si>
  <si>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</si>
  <si>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</si>
  <si>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</si>
  <si>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</si>
  <si>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</si>
  <si>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</si>
  <si>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</si>
  <si>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</si>
  <si>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</si>
  <si>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</si>
  <si>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</si>
  <si>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</si>
  <si>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</si>
  <si>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</si>
  <si>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</si>
  <si>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</si>
  <si>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</si>
  <si>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</si>
  <si>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</si>
  <si>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</si>
  <si>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</si>
  <si>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</si>
  <si>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</si>
  <si>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</si>
  <si>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</si>
  <si>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</si>
  <si>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</si>
  <si>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</si>
  <si>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</si>
  <si>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</si>
  <si>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</si>
  <si>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</si>
  <si>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</si>
  <si>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</si>
  <si>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</si>
  <si>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</si>
  <si>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</si>
  <si>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</si>
  <si>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</si>
  <si>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</si>
  <si>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</si>
  <si>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</si>
  <si>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</si>
  <si>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</si>
  <si>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</si>
  <si>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</si>
  <si>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</si>
  <si>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</si>
  <si>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</si>
  <si>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</si>
  <si>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</si>
  <si>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</si>
  <si>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</si>
  <si>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</si>
  <si>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</si>
  <si>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</si>
  <si>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</si>
  <si>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</si>
  <si>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</si>
  <si>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</si>
  <si>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</si>
  <si>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</si>
  <si>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</si>
  <si>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</si>
  <si>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</si>
  <si>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</si>
  <si>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</si>
  <si>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</si>
  <si>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</si>
  <si>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</si>
  <si>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</si>
  <si>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</si>
  <si>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</si>
  <si>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</si>
  <si>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</si>
  <si>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</si>
  <si>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</si>
  <si>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</si>
  <si>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</si>
  <si>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</si>
  <si>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</si>
  <si>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</si>
  <si>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</si>
  <si>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</si>
  <si>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</si>
  <si>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</si>
  <si>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</si>
  <si>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</si>
  <si>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</si>
  <si>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</si>
  <si>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</si>
  <si>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</si>
  <si>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</si>
  <si>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</si>
  <si>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</si>
  <si>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</si>
  <si>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</si>
  <si>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</si>
  <si>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</si>
  <si>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</si>
  <si>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</si>
  <si>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</si>
  <si>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</si>
  <si>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</si>
  <si>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</si>
  <si>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</si>
  <si>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</si>
  <si>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</si>
  <si>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</si>
  <si>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</si>
  <si>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</si>
  <si>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</si>
  <si>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</si>
  <si>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</si>
  <si>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</si>
  <si>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</si>
  <si>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</si>
  <si>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</si>
  <si>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</si>
  <si>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</si>
  <si>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</si>
  <si>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</si>
  <si>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</si>
  <si>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</si>
  <si>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</si>
  <si>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</si>
  <si>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</si>
  <si>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</si>
  <si>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</si>
  <si>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</si>
  <si>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</si>
  <si>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</si>
  <si>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</si>
  <si>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</si>
  <si>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</si>
  <si>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</si>
  <si>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</si>
  <si>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</si>
  <si>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</si>
  <si>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</si>
  <si>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</si>
  <si>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</si>
  <si>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</si>
  <si>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</si>
  <si>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</si>
  <si>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</si>
  <si>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</si>
  <si>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</si>
  <si>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</si>
  <si>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</si>
  <si>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</si>
  <si>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</si>
  <si>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</si>
  <si>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</si>
  <si>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</si>
  <si>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</si>
  <si>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</si>
  <si>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</si>
  <si>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</si>
  <si>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</si>
  <si>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</si>
  <si>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</si>
  <si>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</si>
  <si>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</si>
  <si>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</si>
  <si>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</si>
  <si>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</si>
  <si>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</si>
  <si>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</si>
  <si>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</si>
  <si>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</si>
  <si>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</si>
  <si>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</si>
  <si>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</si>
  <si>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</si>
  <si>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</si>
  <si>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</si>
  <si>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</si>
  <si>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</si>
  <si>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</si>
  <si>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</si>
  <si>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</si>
  <si>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</si>
  <si>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</si>
  <si>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</si>
  <si>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</si>
  <si>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</si>
  <si>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</si>
  <si>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</si>
  <si>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</si>
  <si>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</si>
  <si>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</si>
  <si>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</si>
  <si>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</si>
  <si>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</si>
  <si>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</si>
  <si>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</si>
  <si>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</si>
  <si>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</si>
  <si>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</si>
  <si>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</si>
  <si>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</si>
  <si>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</si>
  <si>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</si>
  <si>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</si>
  <si>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</si>
  <si>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</si>
  <si>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</si>
  <si>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</si>
  <si>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</si>
  <si>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</si>
  <si>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</si>
  <si>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</si>
  <si>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</si>
  <si>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</si>
  <si>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</si>
  <si>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</si>
  <si>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</si>
  <si>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</si>
  <si>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</si>
  <si>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</si>
  <si>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</si>
  <si>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</si>
  <si>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</si>
  <si>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</si>
  <si>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</si>
  <si>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</si>
  <si>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</si>
  <si>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</si>
  <si>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</si>
  <si>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</si>
  <si>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</si>
  <si>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</si>
  <si>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</si>
  <si>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</si>
  <si>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</si>
  <si>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</si>
  <si>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</si>
  <si>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</si>
  <si>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</si>
  <si>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</si>
  <si>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</si>
  <si>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</si>
  <si>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</si>
  <si>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</si>
  <si>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</si>
  <si>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</si>
  <si>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</si>
  <si>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</si>
  <si>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</si>
  <si>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</si>
  <si>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</si>
  <si>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</si>
  <si>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</si>
  <si>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</si>
  <si>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</si>
  <si>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</si>
  <si>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</si>
  <si>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</si>
  <si>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</si>
  <si>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</si>
  <si>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</si>
  <si>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</si>
  <si>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</si>
  <si>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</si>
  <si>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</si>
  <si>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</si>
  <si>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</si>
  <si>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</si>
  <si>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</si>
  <si>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</si>
  <si>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</si>
  <si>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</si>
  <si>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</si>
  <si>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</si>
  <si>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</si>
  <si>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</si>
  <si>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</si>
  <si>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</si>
  <si>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</si>
  <si>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</si>
  <si>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</si>
  <si>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</si>
  <si>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</si>
  <si>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</si>
  <si>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</si>
  <si>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</si>
  <si>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</si>
  <si>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</si>
  <si>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</si>
  <si>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</si>
  <si>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</si>
  <si>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</si>
  <si>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</si>
  <si>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</si>
  <si>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</si>
  <si>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</si>
  <si>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</si>
  <si>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</si>
  <si>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</si>
  <si>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</si>
  <si>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</si>
  <si>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</si>
  <si>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</si>
  <si>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</si>
  <si>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</si>
  <si>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</si>
  <si>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</si>
  <si>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</si>
  <si>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</si>
  <si>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</si>
  <si>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</si>
  <si>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</si>
  <si>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</si>
  <si>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</si>
  <si>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</si>
  <si>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</si>
  <si>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</si>
  <si>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</si>
  <si>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</si>
  <si>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</si>
  <si>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</si>
  <si>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</si>
  <si>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</si>
  <si>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</si>
  <si>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</si>
  <si>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</si>
  <si>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</si>
  <si>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</si>
  <si>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</si>
  <si>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</si>
  <si>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</si>
  <si>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</si>
  <si>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</si>
  <si>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</si>
  <si>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</si>
  <si>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</si>
  <si>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</si>
  <si>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</si>
  <si>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</si>
  <si>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</si>
  <si>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</si>
  <si>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</si>
  <si>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</si>
  <si>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</si>
  <si>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</si>
  <si>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</si>
  <si>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</si>
  <si>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</si>
  <si>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</si>
  <si>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</si>
  <si>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</si>
  <si>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</si>
  <si>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</si>
  <si>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</si>
  <si>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</si>
  <si>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</si>
  <si>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</si>
  <si>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</si>
  <si>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</si>
  <si>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</si>
  <si>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</si>
  <si>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</si>
  <si>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</si>
  <si>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</si>
  <si>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</si>
  <si>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</si>
  <si>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</si>
  <si>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</si>
  <si>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</si>
  <si>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</si>
  <si>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</si>
  <si>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</si>
  <si>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</si>
  <si>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</si>
  <si>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</si>
  <si>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</si>
  <si>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</si>
  <si>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</si>
  <si>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</si>
  <si>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</si>
  <si>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</si>
  <si>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</si>
  <si>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</si>
  <si>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</si>
  <si>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</si>
  <si>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</si>
  <si>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</si>
  <si>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</si>
  <si>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</si>
  <si>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</si>
  <si>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</si>
  <si>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</si>
  <si>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</si>
  <si>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</si>
  <si>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</si>
  <si>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</si>
  <si>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</si>
  <si>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</si>
  <si>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</si>
  <si>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</si>
  <si>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</si>
  <si>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</si>
  <si>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</si>
  <si>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</si>
  <si>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</si>
  <si>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</si>
  <si>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</si>
  <si>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</si>
  <si>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</si>
  <si>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</si>
  <si>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</si>
  <si>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</si>
  <si>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</si>
  <si>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</si>
  <si>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</si>
  <si>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</si>
  <si>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</si>
  <si>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</si>
  <si>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</si>
  <si>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</si>
  <si>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</si>
  <si>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</si>
  <si>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</si>
  <si>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</si>
  <si>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</si>
  <si>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</si>
  <si>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</si>
  <si>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</si>
  <si>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</si>
  <si>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</si>
  <si>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</si>
  <si>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</si>
  <si>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</si>
  <si>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</si>
  <si>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</si>
  <si>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</si>
  <si>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</si>
  <si>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</si>
  <si>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</si>
  <si>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</si>
  <si>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</si>
  <si>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</si>
  <si>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</si>
  <si>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</si>
  <si>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</si>
  <si>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</si>
  <si>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</si>
  <si>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</si>
  <si>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</si>
  <si>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</si>
  <si>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</si>
  <si>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</si>
  <si>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</si>
  <si>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</si>
  <si>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</si>
  <si>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</si>
  <si>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</si>
  <si>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</si>
  <si>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</si>
  <si>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</si>
  <si>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</si>
  <si>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</si>
  <si>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</si>
  <si>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</si>
  <si>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</si>
  <si>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</si>
  <si>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</si>
  <si>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</si>
  <si>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</si>
  <si>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</si>
  <si>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</si>
  <si>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</si>
  <si>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</si>
  <si>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</si>
  <si>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</si>
  <si>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</si>
  <si>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</si>
  <si>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</si>
  <si>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</si>
  <si>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</si>
  <si>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</si>
  <si>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</si>
  <si>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</si>
  <si>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</si>
  <si>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</si>
  <si>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</si>
  <si>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</si>
  <si>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</si>
  <si>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</si>
  <si>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</si>
  <si>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</si>
  <si>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</si>
  <si>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</si>
  <si>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</si>
  <si>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</si>
  <si>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</si>
  <si>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</si>
  <si>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</si>
  <si>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</si>
  <si>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</si>
  <si>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</si>
  <si>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</si>
  <si>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</si>
  <si>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</si>
  <si>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</si>
  <si>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</si>
  <si>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</si>
  <si>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</si>
  <si>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</si>
  <si>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</si>
  <si>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</si>
  <si>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</si>
  <si>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</si>
  <si>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</si>
  <si>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</si>
  <si>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</si>
  <si>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</si>
  <si>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</si>
  <si>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</si>
  <si>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</si>
  <si>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</si>
  <si>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</si>
  <si>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</si>
  <si>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</si>
  <si>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</si>
  <si>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</si>
  <si>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</si>
  <si>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</si>
  <si>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</si>
  <si>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</si>
  <si>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</si>
  <si>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</si>
  <si>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</si>
  <si>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</si>
  <si>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</si>
  <si>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</si>
  <si>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</si>
  <si>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</si>
  <si>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</si>
  <si>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</si>
  <si>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</si>
  <si>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</si>
  <si>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</si>
  <si>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</si>
  <si>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</si>
  <si>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</si>
  <si>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</si>
  <si>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</si>
  <si>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</si>
  <si>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</si>
  <si>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</si>
  <si>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</si>
  <si>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</si>
  <si>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</si>
  <si>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</si>
  <si>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</si>
  <si>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</si>
  <si>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</si>
  <si>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</si>
  <si>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</si>
  <si>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</si>
  <si>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</si>
  <si>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</si>
  <si>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</si>
  <si>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</si>
  <si>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</si>
  <si>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</si>
  <si>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</si>
  <si>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</si>
  <si>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</si>
  <si>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</si>
  <si>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</si>
  <si>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</si>
  <si>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</si>
  <si>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</si>
  <si>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</si>
  <si>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</si>
  <si>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</si>
  <si>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</si>
  <si>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</si>
  <si>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</si>
  <si>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</si>
  <si>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</si>
  <si>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</si>
  <si>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</si>
  <si>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</si>
  <si>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</si>
  <si>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</si>
  <si>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</si>
  <si>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</si>
  <si>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</si>
  <si>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</si>
  <si>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</si>
  <si>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</si>
  <si>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</si>
  <si>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</si>
  <si>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</si>
  <si>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</si>
  <si>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</si>
  <si>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</si>
  <si>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</si>
  <si>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</si>
  <si>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</si>
  <si>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</si>
  <si>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</si>
  <si>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</si>
  <si>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</si>
  <si>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</si>
  <si>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</si>
  <si>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</si>
  <si>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</si>
  <si>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</si>
  <si>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</si>
  <si>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</si>
  <si>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</si>
  <si>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</si>
  <si>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</si>
  <si>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</si>
  <si>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</si>
  <si>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</si>
  <si>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</si>
  <si>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</si>
  <si>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</si>
  <si>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</si>
  <si>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</si>
  <si>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</si>
  <si>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</si>
  <si>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</si>
  <si>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</si>
  <si>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</si>
  <si>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</si>
  <si>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</si>
  <si>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</si>
  <si>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</si>
  <si>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</si>
  <si>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</si>
  <si>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</si>
  <si>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</si>
  <si>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</si>
  <si>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</si>
  <si>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</si>
  <si>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</si>
  <si>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</si>
  <si>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</si>
  <si>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</si>
  <si>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</si>
  <si>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</si>
  <si>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</si>
  <si>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</si>
  <si>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</si>
  <si>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</si>
  <si>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</si>
  <si>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</si>
  <si>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</si>
  <si>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</si>
  <si>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</si>
  <si>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</si>
  <si>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</si>
  <si>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</si>
  <si>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</si>
  <si>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</si>
  <si>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</si>
  <si>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</si>
  <si>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</si>
  <si>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</si>
  <si>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</si>
  <si>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</si>
  <si>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</si>
  <si>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</si>
  <si>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</si>
  <si>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</si>
  <si>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</si>
  <si>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</si>
  <si>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</si>
  <si>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</si>
  <si>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</si>
  <si>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</si>
  <si>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</si>
  <si>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</si>
  <si>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</si>
  <si>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</si>
  <si>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</si>
  <si>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</si>
  <si>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</si>
  <si>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</si>
  <si>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</si>
  <si>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</si>
  <si>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</si>
  <si>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</si>
  <si>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</si>
  <si>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</si>
  <si>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</si>
  <si>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</si>
  <si>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</si>
  <si>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</si>
  <si>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</si>
  <si>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</si>
  <si>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</si>
  <si>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</si>
  <si>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</si>
  <si>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</si>
  <si>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</si>
  <si>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</si>
  <si>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</si>
  <si>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</si>
  <si>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</si>
  <si>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</si>
  <si>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</si>
  <si>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</si>
  <si>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</si>
  <si>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</si>
  <si>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</si>
  <si>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</si>
  <si>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</si>
  <si>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</si>
  <si>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</si>
  <si>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</si>
  <si>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</si>
  <si>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</si>
  <si>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</si>
  <si>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</si>
  <si>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</si>
  <si>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</si>
  <si>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</si>
  <si>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</si>
  <si>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</si>
  <si>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</si>
  <si>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</si>
  <si>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</si>
  <si>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</si>
  <si>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</si>
  <si>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</si>
  <si>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</si>
  <si>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</si>
  <si>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</si>
  <si>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</si>
  <si>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</si>
  <si>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</si>
  <si>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</si>
  <si>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</si>
  <si>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</si>
  <si>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</si>
  <si>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</si>
  <si>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</si>
  <si>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</si>
  <si>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</si>
  <si>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</si>
  <si>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</si>
  <si>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</si>
  <si>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</si>
  <si>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</si>
  <si>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</si>
  <si>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</si>
  <si>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</si>
  <si>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</si>
  <si>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</si>
  <si>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</si>
  <si>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</si>
  <si>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</si>
  <si>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</si>
  <si>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</si>
  <si>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</si>
  <si>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</si>
  <si>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</si>
  <si>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</si>
  <si>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</si>
  <si>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</si>
  <si>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</si>
  <si>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</si>
  <si>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</si>
  <si>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</si>
  <si>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</si>
  <si>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</si>
  <si>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</si>
  <si>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</si>
  <si>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</si>
  <si>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</si>
  <si>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</si>
  <si>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</si>
  <si>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</si>
  <si>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</si>
  <si>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</si>
  <si>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</si>
  <si>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</si>
  <si>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</si>
  <si>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</si>
  <si>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</si>
  <si>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</si>
  <si>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</si>
  <si>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</si>
  <si>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</si>
  <si>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</si>
  <si>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</si>
  <si>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</si>
  <si>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</si>
  <si>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</si>
  <si>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</si>
  <si>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</si>
  <si>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</si>
  <si>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</si>
  <si>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</si>
  <si>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</si>
  <si>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</si>
  <si>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</si>
  <si>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</si>
  <si>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</si>
  <si>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</si>
  <si>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</si>
  <si>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</si>
  <si>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</si>
  <si>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</si>
  <si>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</si>
  <si>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</si>
  <si>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</si>
  <si>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</si>
  <si>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</si>
  <si>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</si>
  <si>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</si>
  <si>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</si>
  <si>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</si>
  <si>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</si>
  <si>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</si>
  <si>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</si>
  <si>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</si>
  <si>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</si>
  <si>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</si>
  <si>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</si>
  <si>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</si>
  <si>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</si>
  <si>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</si>
  <si>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</si>
  <si>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</si>
  <si>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</si>
  <si>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</si>
  <si>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</si>
  <si>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</si>
  <si>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</si>
  <si>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</si>
  <si>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</si>
  <si>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</si>
  <si>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</si>
  <si>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</si>
  <si>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</si>
  <si>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</si>
  <si>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</si>
  <si>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</si>
  <si>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</si>
  <si>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</si>
  <si>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</si>
  <si>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</si>
  <si>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</si>
  <si>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</si>
  <si>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</si>
  <si>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</si>
  <si>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</si>
  <si>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</si>
  <si>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</si>
  <si>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</si>
  <si>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</si>
  <si>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</si>
  <si>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</si>
  <si>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</si>
  <si>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</si>
  <si>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</si>
  <si>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</si>
  <si>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</si>
  <si>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</si>
  <si>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</si>
  <si>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</si>
  <si>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</si>
  <si>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</si>
  <si>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</si>
  <si>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</si>
  <si>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</si>
  <si>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</si>
  <si>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</si>
  <si>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</si>
  <si>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</si>
  <si>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</si>
  <si>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</si>
  <si>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</si>
  <si>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</si>
  <si>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</si>
  <si>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</si>
  <si>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</si>
  <si>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</si>
  <si>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</si>
  <si>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</si>
  <si>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</si>
  <si>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</si>
  <si>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</si>
  <si>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</si>
  <si>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</si>
  <si>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</si>
  <si>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</si>
  <si>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</si>
  <si>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</si>
  <si>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</si>
  <si>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</si>
  <si>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</si>
  <si>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</si>
  <si>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</si>
  <si>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</si>
  <si>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</si>
  <si>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</si>
  <si>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</si>
  <si>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</si>
  <si>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</si>
  <si>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</si>
  <si>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</si>
  <si>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</si>
  <si>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</si>
  <si>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</si>
  <si>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</si>
  <si>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</si>
  <si>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</si>
  <si>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</si>
  <si>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</si>
  <si>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</si>
  <si>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</si>
  <si>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</si>
  <si>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</si>
  <si>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</si>
  <si>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</si>
  <si>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</si>
  <si>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</si>
  <si>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</si>
  <si>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</si>
  <si>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</si>
  <si>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</si>
  <si>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</si>
  <si>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</si>
  <si>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</si>
  <si>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</si>
  <si>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</si>
  <si>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</si>
  <si>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</si>
  <si>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</si>
  <si>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</si>
  <si>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</si>
  <si>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</si>
  <si>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</si>
  <si>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</si>
  <si>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</si>
  <si>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</si>
  <si>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</si>
  <si>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</si>
  <si>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</si>
  <si>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</si>
  <si>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</si>
  <si>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</si>
  <si>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</si>
  <si>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</si>
  <si>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</si>
  <si>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</si>
  <si>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</si>
  <si>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</si>
  <si>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</si>
  <si>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</si>
  <si>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</si>
  <si>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</si>
  <si>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</si>
  <si>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</si>
  <si>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</si>
  <si>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</si>
  <si>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</si>
  <si>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</si>
  <si>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</si>
  <si>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</si>
  <si>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</si>
  <si>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</si>
  <si>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</si>
  <si>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</si>
  <si>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</si>
  <si>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</si>
  <si>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</si>
  <si>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</si>
  <si>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</si>
  <si>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</si>
  <si>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</si>
  <si>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</si>
  <si>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</si>
  <si>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</si>
  <si>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</si>
  <si>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</si>
  <si>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</si>
  <si>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</si>
  <si>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</si>
  <si>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</si>
  <si>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</si>
  <si>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</si>
  <si>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</si>
  <si>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</si>
  <si>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</si>
  <si>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</si>
  <si>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</si>
  <si>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</si>
  <si>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</si>
  <si>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</si>
  <si>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</si>
  <si>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</si>
  <si>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</si>
  <si>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</si>
  <si>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</si>
  <si>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</si>
  <si>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</si>
  <si>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</si>
  <si>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</si>
  <si>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</si>
  <si>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</si>
  <si>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</si>
  <si>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</si>
  <si>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</si>
  <si>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</si>
  <si>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</si>
  <si>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</si>
  <si>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</si>
  <si>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</si>
  <si>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</si>
  <si>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</si>
  <si>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</si>
  <si>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</si>
  <si>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</si>
  <si>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</si>
  <si>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</si>
  <si>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</si>
  <si>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</si>
  <si>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</si>
  <si>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</si>
  <si>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</si>
  <si>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</si>
  <si>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</si>
  <si>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</si>
  <si>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</si>
  <si>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</si>
  <si>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</si>
  <si>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</si>
  <si>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</si>
  <si>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</si>
  <si>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</si>
  <si>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</si>
  <si>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</si>
  <si>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</si>
  <si>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</si>
  <si>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</si>
  <si>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</si>
  <si>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</si>
  <si>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</si>
  <si>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</si>
  <si>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</si>
  <si>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</si>
  <si>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</si>
  <si>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</si>
  <si>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</si>
  <si>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</si>
  <si>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</si>
  <si>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</si>
  <si>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</si>
  <si>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</si>
  <si>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</si>
  <si>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</si>
  <si>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</si>
  <si>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</si>
  <si>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</si>
  <si>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</si>
  <si>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</si>
  <si>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</si>
  <si>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</si>
  <si>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</si>
  <si>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</si>
  <si>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</si>
  <si>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</si>
  <si>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</si>
  <si>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</si>
  <si>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</si>
  <si>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</si>
  <si>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</si>
  <si>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</si>
  <si>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</si>
  <si>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</si>
  <si>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</si>
  <si>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</si>
  <si>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</si>
  <si>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</si>
  <si>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</si>
  <si>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</si>
  <si>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</si>
  <si>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</si>
  <si>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</si>
  <si>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</si>
  <si>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</si>
  <si>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</si>
  <si>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</si>
  <si>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</si>
  <si>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</si>
  <si>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</si>
  <si>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</si>
  <si>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</si>
  <si>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</si>
  <si>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</si>
  <si>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</si>
  <si>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</si>
  <si>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</si>
  <si>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</si>
  <si>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</si>
  <si>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</si>
  <si>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</si>
  <si>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</si>
  <si>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</si>
  <si>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</si>
  <si>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</si>
  <si>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</si>
  <si>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</si>
  <si>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</si>
  <si>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</si>
  <si>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</si>
  <si>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</si>
  <si>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</si>
  <si>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</si>
  <si>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</si>
  <si>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</si>
  <si>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</si>
  <si>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</si>
  <si>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</si>
  <si>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</si>
  <si>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</si>
  <si>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</si>
  <si>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</si>
  <si>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</si>
  <si>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</si>
  <si>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</si>
  <si>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</si>
  <si>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</si>
  <si>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</si>
  <si>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</si>
  <si>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</si>
  <si>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</si>
  <si>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</si>
  <si>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</si>
  <si>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</si>
  <si>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</si>
  <si>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</si>
  <si>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</si>
  <si>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</si>
  <si>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</si>
  <si>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</si>
  <si>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</si>
  <si>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</si>
  <si>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</si>
  <si>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</si>
  <si>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</si>
  <si>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</si>
  <si>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</si>
  <si>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</si>
  <si>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</si>
  <si>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</si>
  <si>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</si>
  <si>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</si>
  <si>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</si>
  <si>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</si>
  <si>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</si>
  <si>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</si>
  <si>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</si>
  <si>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</si>
  <si>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</si>
  <si>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</si>
  <si>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</si>
  <si>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</si>
  <si>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</si>
  <si>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</si>
  <si>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</si>
  <si>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</si>
  <si>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</si>
  <si>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</si>
  <si>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</si>
  <si>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</si>
  <si>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</si>
  <si>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</si>
  <si>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</si>
  <si>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</si>
  <si>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</si>
  <si>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</si>
  <si>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</si>
  <si>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</si>
  <si>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</si>
  <si>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</si>
  <si>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</si>
  <si>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</si>
  <si>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</si>
  <si>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</si>
  <si>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</si>
  <si>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</si>
  <si>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</si>
  <si>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</si>
  <si>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</si>
  <si>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</si>
  <si>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</si>
  <si>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</si>
  <si>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</si>
  <si>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</si>
  <si>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</si>
  <si>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</si>
  <si>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</si>
  <si>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</si>
  <si>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</si>
  <si>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</si>
  <si>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</si>
  <si>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</si>
  <si>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</si>
  <si>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</si>
  <si>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</si>
  <si>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</si>
  <si>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</si>
  <si>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</si>
  <si>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</si>
  <si>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</si>
  <si>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</si>
  <si>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</si>
  <si>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</si>
  <si>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</si>
  <si>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</si>
  <si>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</si>
  <si>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</si>
  <si>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</si>
  <si>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</si>
  <si>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</si>
  <si>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</si>
  <si>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</si>
  <si>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</si>
  <si>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</si>
  <si>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</si>
  <si>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</si>
  <si>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</si>
  <si>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</si>
  <si>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</si>
  <si>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</si>
  <si>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</si>
  <si>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</si>
  <si>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</si>
  <si>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</si>
  <si>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</si>
  <si>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</si>
  <si>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</si>
  <si>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</si>
  <si>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</si>
  <si>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</si>
  <si>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</si>
  <si>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</si>
  <si>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</si>
  <si>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</si>
  <si>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</si>
  <si>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</si>
  <si>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</si>
  <si>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</si>
  <si>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</si>
  <si>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</si>
  <si>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</si>
  <si>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</si>
  <si>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</si>
  <si>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</si>
  <si>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</si>
  <si>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</si>
  <si>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</si>
  <si>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</si>
  <si>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</si>
  <si>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</si>
  <si>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</si>
  <si>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</si>
  <si>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</si>
  <si>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</si>
  <si>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</si>
  <si>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</si>
  <si>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</si>
  <si>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</si>
  <si>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</si>
  <si>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</si>
  <si>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</si>
  <si>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</si>
  <si>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</si>
  <si>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</si>
  <si>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</si>
  <si>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</si>
  <si>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</si>
  <si>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</si>
  <si>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</si>
  <si>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</si>
  <si>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</si>
  <si>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</si>
  <si>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</si>
  <si>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</si>
  <si>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</si>
  <si>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</si>
  <si>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</si>
  <si>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</si>
  <si>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</si>
  <si>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</si>
  <si>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</si>
  <si>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</si>
  <si>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</si>
  <si>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</si>
  <si>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</si>
  <si>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</si>
  <si>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</si>
  <si>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</si>
  <si>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</si>
  <si>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</si>
  <si>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</si>
  <si>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</si>
  <si>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</si>
  <si>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</si>
  <si>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</si>
  <si>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</si>
  <si>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</si>
  <si>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</si>
  <si>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</si>
  <si>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</si>
  <si>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</si>
  <si>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</si>
  <si>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</si>
  <si>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</si>
  <si>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</si>
  <si>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</si>
  <si>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</si>
  <si>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</si>
  <si>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</si>
  <si>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</si>
  <si>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</si>
  <si>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</si>
  <si>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</si>
  <si>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</si>
  <si>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</si>
  <si>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</si>
  <si>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</si>
  <si>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</si>
  <si>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</si>
  <si>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</si>
  <si>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</si>
  <si>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</si>
  <si>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</si>
  <si>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</si>
  <si>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</si>
  <si>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</si>
  <si>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</si>
  <si>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</si>
  <si>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</si>
  <si>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</si>
  <si>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</si>
  <si>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</si>
  <si>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</si>
  <si>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</si>
  <si>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</si>
  <si>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</si>
  <si>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</si>
  <si>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</si>
  <si>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</si>
  <si>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</si>
  <si>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</si>
  <si>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</si>
  <si>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</si>
  <si>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</si>
  <si>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</si>
  <si>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</si>
  <si>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</si>
  <si>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</si>
  <si>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</si>
  <si>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</si>
  <si>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</si>
  <si>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</si>
  <si>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</si>
  <si>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</si>
  <si>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</si>
  <si>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</si>
  <si>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</si>
  <si>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</si>
  <si>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</si>
  <si>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</si>
  <si>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</si>
  <si>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</si>
  <si>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</si>
  <si>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</si>
  <si>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</si>
  <si>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</si>
  <si>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</si>
  <si>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</si>
  <si>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</si>
  <si>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</si>
  <si>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</si>
  <si>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</si>
  <si>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</si>
  <si>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</si>
  <si>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</si>
  <si>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</si>
  <si>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</si>
  <si>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</si>
  <si>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</si>
  <si>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</si>
  <si>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</si>
  <si>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</si>
  <si>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</si>
  <si>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</si>
  <si>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</si>
  <si>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</si>
  <si>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</si>
  <si>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</si>
  <si>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</si>
  <si>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</si>
  <si>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</si>
  <si>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</si>
  <si>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</si>
  <si>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</si>
  <si>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</si>
  <si>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</si>
  <si>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</si>
  <si>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</si>
  <si>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</si>
  <si>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</si>
  <si>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</si>
  <si>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</si>
  <si>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</si>
  <si>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</si>
  <si>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</si>
  <si>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</si>
  <si>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</si>
  <si>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</si>
  <si>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</si>
  <si>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</si>
  <si>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</si>
  <si>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</si>
  <si>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</si>
  <si>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</si>
  <si>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</si>
  <si>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</si>
  <si>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</si>
  <si>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</si>
  <si>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</si>
  <si>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</si>
  <si>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</si>
  <si>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</si>
  <si>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</si>
  <si>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</si>
  <si>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</si>
  <si>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</si>
  <si>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</si>
  <si>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</si>
  <si>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</si>
  <si>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</si>
  <si>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</si>
  <si>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</si>
  <si>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</si>
  <si>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</si>
  <si>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</si>
  <si>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</si>
  <si>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</si>
  <si>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</si>
  <si>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</si>
  <si>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</si>
  <si>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</si>
  <si>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</si>
  <si>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</si>
  <si>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</si>
  <si>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</si>
  <si>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</si>
  <si>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</si>
  <si>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</si>
  <si>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</si>
  <si>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</si>
  <si>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</si>
  <si>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</si>
  <si>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</si>
  <si>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</si>
  <si>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</si>
  <si>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</si>
  <si>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</si>
  <si>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</si>
  <si>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</si>
  <si>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</si>
  <si>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</si>
  <si>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</si>
  <si>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</si>
  <si>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</si>
  <si>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</si>
  <si>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</si>
  <si>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</si>
  <si>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</si>
  <si>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</si>
  <si>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</si>
  <si>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</si>
  <si>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</si>
  <si>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</si>
  <si>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</si>
  <si>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</si>
  <si>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</si>
  <si>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</si>
  <si>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</si>
  <si>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</si>
  <si>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</si>
  <si>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</si>
  <si>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</si>
  <si>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</si>
  <si>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</si>
  <si>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</si>
  <si>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</si>
  <si>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</si>
  <si>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</si>
  <si>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</si>
  <si>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</si>
  <si>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</si>
  <si>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</si>
  <si>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</si>
  <si>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</si>
  <si>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</si>
  <si>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</si>
  <si>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</si>
  <si>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</si>
  <si>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</si>
  <si>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</si>
  <si>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</si>
  <si>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</si>
  <si>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</si>
  <si>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</si>
  <si>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</si>
  <si>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</si>
  <si>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</si>
  <si>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</si>
  <si>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</si>
  <si>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</si>
  <si>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</si>
  <si>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</si>
  <si>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</si>
  <si>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</si>
  <si>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</si>
  <si>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</si>
  <si>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</si>
  <si>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</si>
  <si>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</si>
  <si>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</si>
  <si>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</si>
  <si>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</si>
  <si>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</si>
  <si>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</si>
  <si>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</si>
  <si>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</si>
  <si>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</si>
  <si>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</si>
  <si>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</si>
  <si>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</si>
  <si>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</si>
  <si>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</si>
  <si>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</si>
  <si>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</si>
  <si>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</si>
  <si>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</si>
  <si>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</si>
  <si>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</si>
  <si>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</si>
  <si>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</si>
  <si>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</si>
  <si>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</si>
  <si>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</si>
  <si>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</si>
  <si>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</si>
  <si>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</si>
  <si>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</si>
  <si>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</si>
  <si>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</si>
  <si>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</si>
  <si>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</si>
  <si>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</si>
  <si>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</si>
  <si>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</si>
  <si>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</si>
  <si>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</si>
  <si>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</si>
  <si>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</si>
  <si>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</si>
  <si>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</si>
  <si>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</si>
  <si>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</si>
  <si>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</si>
  <si>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</si>
  <si>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</si>
  <si>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</si>
  <si>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</si>
  <si>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</si>
  <si>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</si>
  <si>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</si>
  <si>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</si>
  <si>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</si>
  <si>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</si>
  <si>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</si>
  <si>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</si>
  <si>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</si>
  <si>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</si>
  <si>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</si>
  <si>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</si>
  <si>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</si>
  <si>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</si>
  <si>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</si>
  <si>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</si>
  <si>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</si>
  <si>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</si>
  <si>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</si>
  <si>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</si>
  <si>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</si>
  <si>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</si>
  <si>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</si>
  <si>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</si>
  <si>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</si>
  <si>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</si>
  <si>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</si>
  <si>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</si>
  <si>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</si>
  <si>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</si>
  <si>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</si>
  <si>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</si>
  <si>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</si>
  <si>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</si>
  <si>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</si>
  <si>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</si>
  <si>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</si>
  <si>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</si>
  <si>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</si>
  <si>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</si>
  <si>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</si>
  <si>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</si>
  <si>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</si>
  <si>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</si>
  <si>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</si>
  <si>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</si>
  <si>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</si>
  <si>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</si>
  <si>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</si>
  <si>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</si>
  <si>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</si>
  <si>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</si>
  <si>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</si>
  <si>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</si>
  <si>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</si>
  <si>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</si>
  <si>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</si>
  <si>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</si>
  <si>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</si>
  <si>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</si>
  <si>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</si>
  <si>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</si>
  <si>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</si>
  <si>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</si>
  <si>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</si>
  <si>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</si>
  <si>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</si>
  <si>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</si>
  <si>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</si>
  <si>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</si>
  <si>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</si>
  <si>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</si>
  <si>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</si>
  <si>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</si>
  <si>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</si>
  <si>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</si>
  <si>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</si>
  <si>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</si>
  <si>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</si>
  <si>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</si>
  <si>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</si>
  <si>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</si>
  <si>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</si>
  <si>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</si>
  <si>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</si>
  <si>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</si>
  <si>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</si>
  <si>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</si>
  <si>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</si>
  <si>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</si>
  <si>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</si>
  <si>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</si>
  <si>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</si>
  <si>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</si>
  <si>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</si>
  <si>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</si>
  <si>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</si>
  <si>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</si>
  <si>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</si>
  <si>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</si>
  <si>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</si>
  <si>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</si>
  <si>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</si>
  <si>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</si>
  <si>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</si>
  <si>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</si>
  <si>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</si>
  <si>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</si>
  <si>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</si>
  <si>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</si>
  <si>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</si>
  <si>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</si>
  <si>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</si>
  <si>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</si>
  <si>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</si>
  <si>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</si>
  <si>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</si>
  <si>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</si>
  <si>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</si>
  <si>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</si>
  <si>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</si>
  <si>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</si>
  <si>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</si>
  <si>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</si>
  <si>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</si>
  <si>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</si>
  <si>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</si>
  <si>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</si>
  <si>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</si>
  <si>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</si>
  <si>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</si>
  <si>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</si>
  <si>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</si>
  <si>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</si>
  <si>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</si>
  <si>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</si>
  <si>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</si>
  <si>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</si>
  <si>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</si>
  <si>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</si>
  <si>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</si>
  <si>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</si>
  <si>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</si>
  <si>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</si>
  <si>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</si>
  <si>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</si>
  <si>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</si>
  <si>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</si>
  <si>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</si>
  <si>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</si>
  <si>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</si>
  <si>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</si>
  <si>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</si>
  <si>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</si>
  <si>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</si>
  <si>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</si>
  <si>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</si>
  <si>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</si>
  <si>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</si>
  <si>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</si>
  <si>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</si>
  <si>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</si>
  <si>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</si>
  <si>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</si>
  <si>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</si>
  <si>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</si>
  <si>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</si>
  <si>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</si>
  <si>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</si>
  <si>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</si>
  <si>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</si>
  <si>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</si>
  <si>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</si>
  <si>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</si>
  <si>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</si>
  <si>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</si>
  <si>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</si>
  <si>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</si>
  <si>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</si>
  <si>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</si>
  <si>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</si>
  <si>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</si>
  <si>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</si>
  <si>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</si>
  <si>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</si>
  <si>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</si>
  <si>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</si>
  <si>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</si>
  <si>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</si>
  <si>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</si>
  <si>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</si>
  <si>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</si>
  <si>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</si>
  <si>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</si>
  <si>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</si>
  <si>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</si>
  <si>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</si>
  <si>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</si>
  <si>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</si>
  <si>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</si>
  <si>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</si>
  <si>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</si>
  <si>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</si>
  <si>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</si>
  <si>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</si>
  <si>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</si>
  <si>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</si>
  <si>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</si>
  <si>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</si>
  <si>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</si>
  <si>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</si>
  <si>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</si>
  <si>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</si>
  <si>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</si>
  <si>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</si>
  <si>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</si>
  <si>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</si>
  <si>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</si>
  <si>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</si>
  <si>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</si>
  <si>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</si>
  <si>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</si>
  <si>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</si>
  <si>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</si>
  <si>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</si>
  <si>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</si>
  <si>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</si>
  <si>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</si>
  <si>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</si>
  <si>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</si>
  <si>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</si>
  <si>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</si>
  <si>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</si>
  <si>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</si>
  <si>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</si>
  <si>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</si>
  <si>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</si>
  <si>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</si>
  <si>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</si>
  <si>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</si>
  <si>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</si>
  <si>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</si>
  <si>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</si>
  <si>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</si>
  <si>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</si>
  <si>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</si>
  <si>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</si>
  <si>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</si>
  <si>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</si>
  <si>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</si>
  <si>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</si>
  <si>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</si>
  <si>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</si>
  <si>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</si>
  <si>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</si>
  <si>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</si>
  <si>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</si>
  <si>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</si>
  <si>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</si>
  <si>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</si>
  <si>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</si>
  <si>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</si>
  <si>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</si>
  <si>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</si>
  <si>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</si>
  <si>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</si>
  <si>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</si>
  <si>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</si>
  <si>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</si>
  <si>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</si>
  <si>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</si>
  <si>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</si>
  <si>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</si>
  <si>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</si>
  <si>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</si>
  <si>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</si>
  <si>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</si>
  <si>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</si>
  <si>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</si>
  <si>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</si>
  <si>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</si>
  <si>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</si>
  <si>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</si>
  <si>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</si>
  <si>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</si>
  <si>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</si>
  <si>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</si>
  <si>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</si>
  <si>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</si>
  <si>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</si>
  <si>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</si>
  <si>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</si>
  <si>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</si>
  <si>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</si>
  <si>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</si>
  <si>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</si>
  <si>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</si>
  <si>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</si>
  <si>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</si>
  <si>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</si>
  <si>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</si>
  <si>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</si>
  <si>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</si>
  <si>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</si>
  <si>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</si>
  <si>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</si>
  <si>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</si>
  <si>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</si>
  <si>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</si>
  <si>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</si>
  <si>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</si>
  <si>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</si>
  <si>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</si>
  <si>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</si>
  <si>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</si>
  <si>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</si>
  <si>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</si>
  <si>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</si>
  <si>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</si>
  <si>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</si>
  <si>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</si>
  <si>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</si>
  <si>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</si>
  <si>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</si>
  <si>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</si>
  <si>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</si>
  <si>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</si>
  <si>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</si>
  <si>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</si>
  <si>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</si>
  <si>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</si>
  <si>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</si>
  <si>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</si>
  <si>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</si>
  <si>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</si>
  <si>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</si>
  <si>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</si>
  <si>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</si>
  <si>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</si>
  <si>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</si>
  <si>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</si>
  <si>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</si>
  <si>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</si>
  <si>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</si>
  <si>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</si>
  <si>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</si>
  <si>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</si>
  <si>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</si>
  <si>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</si>
  <si>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</si>
  <si>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</si>
  <si>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</si>
  <si>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</si>
  <si>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</si>
  <si>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</si>
  <si>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</si>
  <si>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</si>
  <si>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</si>
  <si>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</si>
  <si>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</si>
  <si>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</si>
  <si>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</si>
  <si>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</si>
  <si>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</si>
  <si>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</si>
  <si>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</si>
  <si>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</si>
  <si>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</si>
  <si>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</si>
  <si>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</si>
  <si>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</si>
  <si>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</si>
  <si>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</si>
  <si>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</si>
  <si>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</si>
  <si>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</si>
  <si>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</si>
  <si>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</si>
  <si>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</si>
  <si>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</si>
  <si>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</si>
  <si>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</si>
  <si>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</si>
  <si>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</si>
  <si>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</si>
  <si>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</si>
  <si>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</si>
  <si>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</si>
  <si>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</si>
  <si>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</si>
  <si>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</si>
  <si>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</si>
  <si>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</si>
  <si>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</si>
  <si>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</si>
  <si>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</si>
  <si>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</si>
  <si>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</si>
  <si>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</si>
  <si>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</si>
  <si>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</si>
  <si>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</si>
  <si>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</si>
  <si>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</si>
  <si>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</si>
  <si>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</si>
  <si>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</si>
  <si>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</si>
  <si>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</si>
  <si>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</si>
  <si>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</si>
  <si>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</si>
  <si>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</si>
  <si>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</si>
  <si>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</si>
  <si>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</si>
  <si>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</si>
  <si>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</si>
  <si>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</si>
  <si>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</si>
  <si>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</si>
  <si>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</si>
  <si>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</si>
  <si>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</si>
  <si>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</si>
  <si>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</si>
  <si>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</si>
  <si>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</si>
  <si>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</si>
  <si>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</si>
  <si>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</si>
  <si>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</si>
  <si>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</si>
  <si>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</si>
  <si>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</si>
  <si>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</si>
  <si>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</si>
  <si>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</si>
  <si>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</si>
  <si>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</si>
  <si>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</si>
  <si>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</si>
  <si>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</si>
  <si>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</si>
  <si>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</si>
  <si>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</si>
  <si>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</si>
  <si>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</si>
  <si>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</si>
  <si>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</si>
  <si>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</si>
  <si>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</si>
  <si>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</si>
  <si>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</si>
  <si>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</si>
  <si>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</si>
  <si>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</si>
  <si>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</si>
  <si>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</si>
  <si>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</si>
  <si>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</si>
  <si>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</si>
  <si>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</si>
  <si>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</si>
  <si>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</si>
  <si>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</si>
  <si>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</si>
  <si>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</si>
  <si>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</si>
  <si>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</si>
  <si>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</si>
  <si>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</si>
  <si>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</si>
  <si>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</si>
  <si>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</si>
  <si>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</si>
  <si>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</si>
  <si>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</si>
  <si>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</si>
  <si>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</si>
  <si>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</si>
  <si>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</si>
  <si>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</si>
  <si>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</si>
  <si>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</si>
  <si>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</si>
  <si>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</si>
  <si>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</si>
  <si>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</si>
  <si>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</si>
  <si>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</si>
  <si>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</si>
  <si>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</si>
  <si>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</si>
  <si>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</si>
  <si>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</si>
  <si>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</si>
  <si>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</si>
  <si>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</si>
  <si>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</si>
  <si>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</si>
  <si>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</si>
  <si>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</si>
  <si>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</si>
  <si>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</si>
  <si>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</si>
  <si>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</si>
  <si>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</si>
  <si>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</si>
  <si>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</si>
  <si>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</si>
  <si>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</si>
  <si>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</si>
  <si>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</si>
  <si>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</si>
  <si>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</si>
  <si>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</si>
  <si>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</si>
  <si>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</si>
  <si>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</si>
  <si>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</si>
  <si>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</si>
  <si>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</si>
  <si>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</si>
  <si>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</si>
  <si>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</si>
  <si>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</si>
  <si>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</si>
  <si>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</si>
  <si>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</si>
  <si>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</si>
  <si>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</si>
  <si>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</si>
  <si>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</si>
  <si>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</si>
  <si>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</si>
  <si>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</si>
  <si>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</si>
  <si>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</si>
  <si>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</si>
  <si>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</si>
  <si>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</si>
  <si>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</si>
  <si>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</si>
  <si>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</si>
  <si>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</si>
  <si>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</si>
  <si>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</si>
  <si>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</si>
  <si>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</si>
  <si>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</si>
  <si>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</si>
  <si>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</si>
  <si>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</si>
  <si>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</si>
  <si>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</si>
  <si>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</si>
  <si>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</si>
  <si>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</si>
  <si>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</si>
  <si>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</si>
  <si>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</si>
  <si>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</si>
  <si>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</si>
  <si>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</si>
  <si>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</si>
  <si>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</si>
  <si>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</si>
  <si>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</si>
  <si>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</si>
  <si>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</si>
  <si>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</si>
  <si>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</si>
  <si>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</si>
  <si>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</si>
  <si>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</si>
  <si>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</si>
  <si>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</si>
  <si>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</si>
  <si>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</si>
  <si>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</si>
  <si>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</si>
  <si>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</si>
  <si>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</si>
  <si>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</si>
  <si>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</si>
  <si>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</si>
  <si>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</si>
  <si>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</si>
  <si>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</si>
  <si>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</si>
  <si>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</si>
  <si>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</si>
  <si>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</si>
  <si>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</si>
  <si>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</si>
  <si>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</si>
  <si>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</si>
  <si>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</si>
  <si>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</si>
  <si>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</si>
  <si>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</si>
  <si>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</si>
  <si>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</si>
  <si>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</si>
  <si>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</si>
  <si>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</si>
  <si>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</si>
  <si>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</si>
  <si>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</si>
  <si>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</si>
  <si>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</si>
  <si>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</si>
  <si>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</si>
  <si>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</si>
  <si>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</si>
  <si>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</si>
  <si>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</si>
  <si>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</si>
  <si>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</si>
  <si>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</si>
  <si>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</si>
  <si>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</si>
  <si>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</si>
  <si>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</si>
  <si>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</si>
  <si>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</si>
  <si>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</si>
  <si>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</si>
  <si>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</si>
  <si>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</si>
  <si>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</si>
  <si>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</si>
  <si>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</si>
  <si>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</si>
  <si>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</si>
  <si>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</si>
  <si>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</si>
  <si>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</si>
  <si>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</si>
  <si>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</si>
  <si>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</si>
  <si>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</si>
  <si>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</si>
  <si>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</si>
  <si>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</si>
  <si>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</si>
  <si>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</si>
  <si>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</si>
  <si>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</si>
  <si>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</si>
  <si>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</si>
  <si>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</si>
  <si>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</si>
  <si>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</si>
  <si>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</si>
  <si>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</si>
  <si>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</si>
  <si>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</si>
  <si>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</si>
  <si>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</si>
  <si>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</si>
  <si>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</si>
  <si>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</si>
  <si>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</si>
  <si>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</si>
  <si>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</si>
  <si>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</si>
  <si>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</si>
  <si>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</si>
  <si>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</si>
  <si>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</si>
  <si>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</si>
  <si>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</si>
  <si>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</si>
  <si>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</si>
  <si>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</si>
  <si>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</si>
  <si>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</si>
  <si>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</si>
  <si>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</si>
  <si>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</si>
  <si>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</si>
  <si>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</si>
  <si>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</si>
  <si>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</si>
  <si>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</si>
  <si>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</si>
  <si>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</si>
  <si>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</si>
  <si>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</si>
  <si>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</si>
  <si>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</si>
  <si>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</si>
  <si>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</si>
  <si>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</si>
  <si>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</si>
  <si>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</si>
  <si>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</si>
  <si>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</si>
  <si>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</si>
  <si>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</si>
  <si>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</si>
  <si>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</si>
  <si>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</si>
  <si>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</si>
  <si>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</si>
  <si>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</si>
  <si>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</si>
  <si>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</si>
  <si>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</si>
  <si>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</si>
  <si>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</si>
  <si>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</si>
  <si>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</si>
  <si>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</si>
  <si>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</si>
  <si>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</si>
  <si>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</si>
  <si>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</si>
  <si>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</si>
  <si>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</si>
  <si>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</si>
  <si>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</si>
  <si>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</si>
  <si>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</si>
  <si>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</si>
  <si>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</si>
  <si>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</si>
  <si>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</si>
  <si>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</si>
  <si>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</si>
  <si>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</si>
  <si>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</si>
  <si>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</si>
  <si>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</si>
  <si>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</si>
  <si>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</si>
  <si>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</si>
  <si>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</si>
  <si>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</si>
  <si>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</si>
  <si>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</si>
  <si>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</si>
  <si>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</si>
  <si>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</si>
  <si>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</si>
  <si>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</si>
  <si>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</si>
  <si>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</si>
  <si>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</si>
  <si>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</si>
  <si>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</si>
  <si>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</si>
  <si>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</si>
  <si>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</si>
  <si>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</si>
  <si>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</si>
  <si>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</si>
  <si>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</si>
  <si>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</si>
  <si>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</si>
  <si>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</si>
  <si>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</si>
  <si>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</si>
  <si>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</si>
  <si>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</si>
  <si>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</si>
  <si>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</si>
  <si>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</si>
  <si>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</si>
  <si>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</si>
  <si>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</si>
  <si>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</si>
  <si>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</si>
  <si>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</si>
  <si>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</si>
  <si>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</si>
  <si>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</si>
  <si>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</si>
  <si>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</si>
  <si>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</si>
  <si>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</si>
  <si>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</si>
  <si>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</si>
  <si>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</si>
  <si>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</si>
  <si>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</si>
  <si>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</si>
  <si>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</si>
  <si>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</si>
  <si>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</si>
  <si>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</si>
  <si>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</si>
  <si>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</si>
  <si>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</si>
  <si>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</si>
  <si>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</si>
  <si>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</si>
  <si>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</si>
  <si>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</si>
  <si>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</si>
  <si>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</si>
  <si>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</si>
  <si>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</si>
  <si>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</si>
  <si>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</si>
  <si>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</si>
  <si>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</si>
  <si>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</si>
  <si>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</si>
  <si>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</si>
  <si>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</si>
  <si>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</si>
  <si>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</si>
  <si>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</si>
  <si>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</si>
  <si>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</si>
  <si>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</si>
  <si>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</si>
  <si>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</si>
  <si>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</si>
  <si>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</si>
  <si>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</si>
  <si>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</si>
  <si>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</si>
  <si>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</si>
  <si>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</si>
  <si>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</si>
  <si>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</si>
  <si>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</si>
  <si>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</si>
  <si>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</si>
  <si>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</si>
  <si>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</si>
  <si>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</si>
  <si>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</si>
  <si>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</si>
  <si>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</si>
  <si>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</si>
  <si>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</si>
  <si>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</si>
  <si>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</si>
  <si>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</si>
  <si>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</si>
  <si>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</si>
  <si>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</si>
  <si>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</si>
  <si>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</si>
  <si>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</si>
  <si>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</si>
  <si>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</si>
  <si>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</si>
  <si>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</si>
  <si>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</si>
  <si>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</si>
  <si>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</si>
  <si>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</si>
  <si>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</si>
  <si>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</si>
  <si>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</si>
  <si>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</si>
  <si>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</si>
  <si>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</si>
  <si>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</si>
  <si>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</si>
  <si>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</si>
  <si>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</si>
  <si>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</si>
  <si>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</si>
  <si>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</si>
  <si>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</si>
  <si>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</si>
  <si>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</si>
  <si>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</si>
  <si>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</si>
  <si>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</si>
  <si>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</si>
  <si>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</si>
  <si>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</si>
  <si>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</si>
  <si>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</si>
  <si>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</si>
  <si>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</si>
  <si>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</si>
  <si>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</si>
  <si>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</si>
  <si>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</si>
  <si>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</si>
  <si>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</si>
  <si>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</si>
  <si>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</si>
  <si>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</si>
  <si>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</si>
  <si>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</si>
  <si>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</si>
  <si>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</si>
  <si>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</si>
  <si>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</si>
  <si>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</si>
  <si>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</si>
  <si>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</si>
  <si>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</si>
  <si>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</si>
  <si>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</si>
  <si>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</si>
  <si>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</si>
  <si>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</si>
  <si>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</si>
  <si>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</si>
  <si>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</si>
  <si>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</si>
  <si>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</si>
  <si>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</si>
  <si>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</si>
  <si>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</si>
  <si>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</si>
  <si>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</si>
  <si>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</si>
  <si>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</si>
  <si>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</si>
  <si>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</si>
  <si>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</si>
  <si>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</si>
  <si>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</si>
  <si>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</si>
  <si>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</si>
  <si>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</si>
  <si>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</si>
  <si>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</si>
  <si>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</si>
  <si>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</si>
  <si>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</si>
  <si>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</si>
  <si>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</si>
  <si>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</si>
  <si>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</si>
  <si>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</si>
  <si>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</si>
  <si>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</si>
  <si>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</si>
  <si>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</si>
  <si>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</si>
  <si>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</si>
  <si>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</si>
  <si>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</si>
  <si>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</si>
  <si>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</si>
  <si>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</si>
  <si>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</si>
  <si>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</si>
  <si>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</si>
  <si>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</si>
  <si>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</si>
  <si>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</si>
  <si>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</si>
  <si>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</si>
  <si>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</si>
  <si>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</si>
  <si>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</si>
  <si>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</si>
  <si>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</si>
  <si>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</si>
  <si>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</si>
  <si>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</si>
  <si>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</si>
  <si>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</si>
  <si>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</si>
  <si>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</si>
  <si>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</si>
  <si>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</si>
  <si>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</si>
  <si>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</si>
  <si>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</si>
  <si>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</si>
  <si>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</si>
  <si>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</si>
  <si>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</si>
  <si>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</si>
  <si>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</si>
  <si>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</si>
  <si>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</si>
  <si>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</si>
  <si>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</si>
  <si>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</si>
  <si>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</si>
  <si>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</si>
  <si>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</si>
  <si>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</si>
  <si>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</si>
  <si>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</si>
  <si>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</si>
  <si>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</si>
  <si>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</si>
  <si>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</si>
  <si>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</si>
  <si>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</si>
  <si>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</si>
  <si>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</si>
  <si>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</si>
  <si>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</si>
  <si>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</si>
  <si>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</si>
  <si>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</si>
  <si>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</si>
  <si>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</si>
  <si>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</si>
  <si>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</si>
  <si>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</si>
  <si>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</si>
  <si>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</si>
  <si>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</si>
  <si>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</si>
  <si>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</si>
  <si>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</si>
  <si>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</si>
  <si>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</si>
  <si>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</si>
  <si>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</si>
  <si>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</si>
  <si>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</si>
  <si>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</si>
  <si>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</si>
  <si>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</si>
  <si>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</si>
  <si>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</si>
  <si>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</si>
  <si>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</si>
  <si>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</si>
  <si>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</si>
  <si>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</si>
  <si>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</si>
  <si>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</si>
  <si>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</si>
  <si>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</si>
  <si>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</si>
  <si>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</si>
  <si>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</si>
  <si>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</si>
  <si>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</si>
  <si>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</si>
  <si>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</si>
  <si>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</si>
  <si>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</si>
  <si>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</si>
  <si>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</si>
  <si>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</si>
  <si>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</si>
  <si>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</si>
  <si>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</si>
  <si>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</si>
  <si>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</si>
  <si>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</si>
  <si>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</si>
  <si>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</si>
  <si>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</si>
  <si>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</si>
  <si>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</si>
  <si>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</si>
  <si>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</si>
  <si>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</si>
  <si>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</si>
  <si>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</si>
  <si>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</si>
  <si>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</si>
  <si>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</si>
  <si>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</si>
  <si>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</si>
  <si>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</si>
  <si>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</si>
  <si>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</si>
  <si>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</si>
  <si>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</si>
  <si>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</si>
  <si>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</si>
  <si>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</si>
  <si>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</si>
  <si>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</si>
  <si>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</si>
  <si>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</si>
  <si>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</si>
  <si>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</si>
  <si>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</si>
  <si>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</si>
  <si>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</si>
  <si>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</si>
  <si>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</si>
  <si>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</si>
  <si>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</si>
  <si>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</si>
  <si>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</si>
  <si>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</si>
  <si>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</si>
  <si>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</si>
  <si>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</si>
  <si>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</si>
  <si>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</si>
  <si>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</si>
  <si>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</si>
  <si>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</si>
  <si>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</si>
  <si>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</si>
  <si>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</si>
  <si>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</si>
  <si>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</si>
  <si>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</si>
  <si>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</si>
  <si>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</si>
  <si>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</si>
  <si>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</si>
  <si>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</si>
  <si>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</si>
  <si>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</si>
  <si>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</si>
  <si>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</si>
  <si>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</si>
  <si>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</si>
  <si>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</si>
  <si>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</si>
  <si>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</si>
  <si>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</si>
  <si>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</si>
  <si>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</si>
  <si>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</si>
  <si>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</si>
  <si>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</si>
  <si>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</si>
  <si>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</si>
  <si>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</si>
  <si>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</si>
  <si>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</si>
  <si>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</si>
  <si>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</si>
  <si>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</si>
  <si>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</si>
  <si>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</si>
  <si>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</si>
  <si>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</si>
  <si>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</si>
  <si>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</si>
  <si>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</si>
  <si>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</si>
  <si>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</si>
  <si>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</si>
  <si>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</si>
  <si>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</si>
  <si>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</si>
  <si>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</si>
  <si>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</si>
  <si>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</si>
  <si>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</si>
  <si>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</si>
  <si>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</si>
  <si>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</si>
  <si>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</si>
  <si>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</si>
  <si>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</si>
  <si>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</si>
  <si>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</si>
  <si>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</si>
  <si>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</si>
  <si>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</si>
  <si>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</si>
  <si>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</si>
  <si>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</si>
  <si>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</si>
  <si>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</si>
  <si>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</si>
  <si>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</si>
  <si>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</si>
  <si>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</si>
  <si>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</si>
  <si>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</si>
  <si>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</si>
  <si>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</si>
  <si>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</si>
  <si>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</si>
  <si>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</si>
  <si>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</si>
  <si>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</si>
  <si>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</si>
  <si>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</si>
  <si>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</si>
  <si>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</si>
  <si>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</si>
  <si>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</si>
  <si>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</si>
  <si>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</si>
  <si>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</si>
  <si>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</si>
  <si>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</si>
  <si>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</si>
  <si>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</si>
  <si>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</si>
  <si>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</si>
  <si>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</si>
  <si>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</si>
  <si>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</si>
  <si>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</si>
  <si>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</si>
  <si>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</si>
  <si>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</si>
  <si>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</si>
  <si>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</si>
  <si>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</si>
  <si>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</si>
  <si>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</si>
  <si>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</si>
  <si>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</si>
  <si>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</si>
  <si>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</si>
  <si>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</si>
  <si>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</si>
  <si>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</si>
  <si>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</si>
  <si>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</si>
  <si>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</si>
  <si>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</si>
  <si>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</si>
  <si>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</si>
  <si>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</si>
  <si>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</si>
  <si>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</si>
  <si>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</si>
  <si>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</si>
  <si>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</si>
  <si>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</si>
  <si>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</si>
  <si>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</si>
  <si>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</si>
  <si>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</si>
  <si>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</si>
  <si>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</si>
  <si>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</si>
  <si>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</si>
  <si>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</si>
  <si>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</si>
  <si>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</si>
  <si>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</si>
  <si>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</si>
  <si>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</si>
  <si>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</si>
  <si>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</si>
  <si>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</si>
  <si>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</si>
  <si>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</si>
  <si>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</si>
  <si>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</si>
  <si>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</si>
  <si>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</si>
  <si>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</si>
  <si>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</si>
  <si>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</si>
  <si>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</si>
  <si>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</si>
  <si>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</si>
  <si>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</si>
  <si>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</si>
  <si>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</si>
  <si>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</si>
  <si>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</si>
  <si>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</si>
  <si>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</si>
  <si>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</si>
  <si>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</si>
  <si>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</si>
  <si>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</si>
  <si>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</si>
  <si>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</si>
  <si>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</si>
  <si>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</si>
  <si>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</si>
  <si>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</si>
  <si>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</si>
  <si>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</si>
  <si>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</si>
  <si>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</si>
  <si>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</si>
  <si>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</si>
  <si>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</si>
  <si>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</si>
  <si>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</si>
  <si>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</si>
  <si>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</si>
  <si>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</si>
  <si>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</si>
  <si>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</si>
  <si>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</si>
  <si>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</si>
  <si>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</si>
  <si>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</si>
  <si>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</si>
  <si>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</si>
  <si>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</si>
  <si>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</si>
  <si>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</si>
  <si>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</si>
  <si>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</si>
  <si>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</si>
  <si>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</si>
  <si>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</si>
  <si>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</si>
  <si>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</si>
  <si>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</si>
  <si>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</si>
  <si>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</si>
  <si>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</si>
  <si>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</si>
  <si>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</si>
  <si>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</si>
  <si>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</si>
  <si>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</si>
  <si>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</si>
  <si>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</si>
  <si>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</si>
  <si>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</si>
  <si>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</si>
  <si>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</si>
  <si>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</si>
  <si>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</si>
  <si>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</si>
  <si>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</si>
  <si>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</si>
  <si>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</si>
  <si>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</si>
  <si>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</si>
  <si>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</si>
  <si>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</si>
  <si>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</si>
  <si>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</si>
  <si>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</si>
  <si>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</si>
  <si>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</si>
  <si>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</si>
  <si>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</si>
  <si>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</si>
  <si>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</si>
  <si>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</si>
  <si>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</si>
  <si>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</si>
  <si>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</si>
  <si>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</si>
  <si>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</si>
  <si>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</si>
  <si>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</si>
  <si>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</si>
  <si>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</si>
  <si>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</si>
  <si>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</si>
  <si>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</si>
  <si>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</si>
  <si>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</si>
  <si>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</si>
  <si>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</si>
  <si>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</si>
  <si>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</si>
  <si>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</si>
  <si>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</si>
  <si>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</si>
  <si>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</si>
  <si>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</si>
  <si>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</si>
  <si>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</si>
  <si>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</si>
  <si>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</si>
  <si>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</si>
  <si>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</si>
  <si>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</si>
  <si>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</si>
  <si>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</si>
  <si>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</si>
  <si>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</si>
  <si>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</si>
  <si>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</si>
  <si>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</si>
  <si>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</si>
  <si>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</si>
  <si>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</si>
  <si>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</si>
  <si>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</si>
  <si>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</si>
  <si>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</si>
  <si>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</si>
  <si>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</si>
  <si>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</si>
  <si>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</si>
  <si>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</si>
  <si>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</si>
  <si>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</si>
  <si>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</si>
  <si>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</si>
  <si>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</si>
  <si>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</si>
  <si>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</si>
  <si>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</si>
  <si>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</si>
  <si>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</si>
  <si>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</si>
  <si>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</si>
  <si>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</si>
  <si>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</si>
  <si>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</si>
  <si>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</si>
  <si>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</si>
  <si>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</si>
  <si>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</si>
  <si>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</si>
  <si>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</si>
  <si>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</si>
  <si>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</si>
  <si>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</si>
  <si>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</si>
  <si>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</si>
  <si>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</si>
  <si>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</si>
  <si>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</si>
  <si>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</si>
  <si>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</si>
  <si>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</si>
  <si>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</si>
  <si>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</si>
  <si>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</si>
  <si>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</si>
  <si>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</si>
  <si>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</si>
  <si>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</si>
  <si>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</si>
  <si>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</si>
  <si>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</si>
  <si>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</si>
  <si>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</si>
  <si>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</si>
  <si>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</si>
  <si>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</si>
  <si>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</si>
  <si>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</si>
  <si>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</si>
  <si>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</si>
  <si>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</si>
  <si>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</si>
  <si>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</si>
  <si>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</si>
  <si>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</si>
  <si>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</si>
  <si>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</si>
  <si>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</si>
  <si>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</si>
  <si>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</si>
  <si>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</si>
  <si>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</si>
  <si>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</si>
  <si>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</si>
  <si>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</si>
  <si>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</si>
  <si>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</si>
  <si>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</si>
  <si>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</si>
  <si>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</si>
  <si>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</si>
  <si>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</si>
  <si>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</si>
  <si>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</si>
  <si>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</si>
  <si>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</si>
  <si>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</si>
  <si>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</si>
  <si>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</si>
  <si>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</si>
  <si>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</si>
  <si>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</si>
  <si>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</si>
  <si>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</si>
  <si>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</si>
  <si>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</si>
  <si>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</si>
  <si>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</si>
  <si>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</si>
  <si>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</si>
  <si>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</si>
  <si>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</si>
  <si>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</si>
  <si>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</si>
  <si>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</si>
  <si>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</si>
  <si>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</si>
  <si>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</si>
  <si>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</si>
  <si>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</si>
  <si>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</si>
  <si>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</si>
  <si>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</si>
  <si>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</si>
  <si>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</si>
  <si>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</si>
  <si>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</si>
  <si>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</si>
  <si>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</si>
  <si>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</si>
  <si>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</si>
  <si>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</si>
  <si>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</si>
  <si>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</si>
  <si>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</si>
  <si>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</si>
  <si>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</si>
  <si>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</si>
  <si>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</si>
  <si>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</si>
  <si>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</si>
  <si>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</si>
  <si>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</si>
  <si>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</si>
  <si>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</si>
  <si>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</si>
  <si>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</si>
  <si>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</si>
  <si>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</si>
  <si>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</si>
  <si>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</si>
  <si>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</si>
  <si>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</si>
  <si>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</si>
  <si>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</si>
  <si>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</si>
  <si>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</si>
  <si>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</si>
  <si>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</si>
  <si>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</si>
  <si>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</si>
  <si>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</si>
  <si>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</si>
  <si>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</si>
  <si>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</si>
  <si>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</si>
  <si>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</si>
  <si>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</si>
  <si>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</si>
  <si>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</si>
  <si>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</si>
  <si>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</si>
  <si>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</si>
  <si>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</si>
  <si>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</si>
  <si>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</si>
  <si>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</si>
  <si>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</si>
  <si>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</si>
  <si>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</si>
  <si>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</si>
  <si>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</si>
  <si>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</si>
  <si>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</si>
  <si>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</si>
  <si>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</si>
  <si>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</si>
  <si>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</si>
  <si>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</si>
  <si>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</si>
  <si>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</si>
  <si>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</si>
  <si>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</si>
  <si>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</si>
  <si>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</si>
  <si>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</si>
  <si>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</si>
  <si>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</si>
  <si>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</si>
  <si>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</si>
  <si>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</si>
  <si>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</si>
  <si>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</si>
  <si>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</si>
  <si>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</si>
  <si>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</si>
  <si>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</si>
  <si>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</si>
  <si>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</si>
  <si>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</si>
  <si>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</si>
  <si>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</si>
  <si>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</si>
  <si>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</si>
  <si>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</si>
  <si>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</si>
  <si>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</si>
  <si>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</si>
  <si>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</si>
  <si>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</si>
  <si>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</si>
  <si>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</si>
  <si>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</si>
  <si>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</si>
  <si>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</si>
  <si>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</si>
  <si>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</si>
  <si>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</si>
  <si>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</si>
  <si>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</si>
  <si>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</si>
  <si>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</si>
  <si>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</si>
  <si>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</si>
  <si>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</si>
  <si>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</si>
  <si>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</si>
  <si>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</si>
  <si>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</si>
  <si>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</si>
  <si>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</si>
  <si>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</si>
  <si>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</si>
  <si>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</si>
  <si>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</si>
  <si>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</si>
  <si>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</si>
  <si>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</si>
  <si>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</si>
  <si>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</si>
  <si>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</si>
  <si>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</si>
  <si>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</si>
  <si>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</si>
  <si>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</si>
  <si>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</si>
  <si>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</si>
  <si>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</si>
  <si>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</si>
  <si>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</si>
  <si>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</si>
  <si>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</si>
  <si>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</si>
  <si>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</si>
  <si>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</si>
  <si>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</si>
  <si>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</si>
  <si>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</si>
  <si>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</si>
  <si>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</si>
  <si>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</si>
  <si>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</si>
  <si>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</si>
  <si>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</si>
  <si>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</si>
  <si>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</si>
  <si>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</si>
  <si>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</si>
  <si>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</si>
  <si>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</si>
  <si>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</si>
  <si>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</si>
  <si>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</si>
  <si>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</si>
  <si>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</si>
  <si>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</si>
  <si>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</si>
  <si>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</si>
  <si>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</si>
  <si>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</si>
  <si>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</si>
  <si>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</si>
  <si>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</si>
  <si>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</si>
  <si>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</si>
  <si>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</si>
  <si>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</si>
  <si>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</si>
  <si>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</si>
  <si>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</si>
  <si>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</si>
  <si>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</si>
  <si>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</si>
  <si>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</si>
  <si>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</si>
  <si>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</si>
  <si>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</si>
  <si>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</si>
  <si>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</si>
  <si>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</si>
  <si>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</si>
  <si>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</si>
  <si>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</si>
  <si>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</si>
  <si>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</si>
  <si>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</si>
  <si>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</si>
  <si>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</si>
  <si>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</si>
  <si>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</si>
  <si>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</si>
  <si>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</si>
  <si>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</si>
  <si>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</si>
  <si>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</si>
  <si>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</si>
  <si>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</si>
  <si>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</si>
  <si>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</si>
  <si>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</si>
  <si>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</si>
  <si>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</si>
  <si>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</si>
  <si>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</si>
  <si>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</si>
  <si>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</si>
  <si>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</si>
  <si>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</si>
  <si>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</si>
  <si>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</si>
  <si>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</si>
  <si>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</si>
  <si>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</si>
  <si>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</si>
  <si>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</si>
  <si>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</si>
  <si>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</si>
  <si>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</si>
  <si>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</si>
  <si>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</si>
  <si>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</si>
  <si>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</si>
  <si>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</si>
  <si>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</si>
  <si>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</si>
  <si>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</si>
  <si>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</si>
  <si>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</si>
  <si>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</si>
  <si>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</si>
  <si>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</si>
  <si>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</si>
  <si>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</si>
  <si>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</si>
  <si>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</si>
  <si>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</si>
  <si>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</si>
  <si>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</si>
  <si>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</si>
  <si>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</si>
  <si>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</si>
  <si>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</si>
  <si>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</si>
  <si>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</si>
  <si>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</si>
  <si>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</si>
  <si>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</si>
  <si>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</si>
  <si>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</si>
  <si>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</si>
  <si>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</si>
  <si>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</si>
  <si>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</si>
  <si>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</si>
  <si>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</si>
  <si>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</si>
  <si>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</si>
  <si>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</si>
  <si>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</si>
  <si>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</si>
  <si>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</si>
  <si>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</si>
  <si>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</si>
  <si>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</si>
  <si>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</si>
  <si>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</si>
  <si>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</si>
  <si>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</si>
  <si>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</si>
  <si>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</si>
  <si>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</si>
  <si>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</si>
  <si>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</si>
  <si>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</si>
  <si>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</si>
  <si>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</si>
  <si>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</si>
  <si>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</si>
  <si>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</si>
  <si>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</si>
  <si>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</si>
  <si>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</si>
  <si>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</si>
  <si>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</si>
  <si>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</si>
  <si>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</si>
  <si>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</si>
  <si>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</si>
  <si>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</si>
  <si>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</si>
  <si>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</si>
  <si>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</si>
  <si>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</si>
  <si>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</si>
  <si>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</si>
  <si>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</si>
  <si>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</si>
  <si>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</si>
  <si>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</si>
  <si>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</si>
  <si>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</si>
  <si>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</si>
  <si>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</si>
  <si>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</si>
  <si>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</si>
  <si>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</si>
  <si>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</si>
  <si>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</si>
  <si>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</si>
  <si>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</si>
  <si>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</si>
  <si>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</si>
  <si>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</si>
  <si>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</si>
  <si>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</si>
  <si>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</si>
  <si>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</si>
  <si>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</si>
  <si>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</si>
  <si>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</si>
  <si>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</si>
  <si>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</si>
  <si>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</si>
  <si>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</si>
  <si>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</si>
  <si>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</si>
  <si>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</si>
  <si>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</si>
  <si>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</si>
  <si>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</si>
  <si>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</si>
  <si>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</si>
  <si>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</si>
  <si>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</si>
  <si>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</si>
  <si>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</si>
  <si>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</si>
  <si>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</si>
  <si>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</si>
  <si>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</si>
  <si>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</si>
  <si>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</si>
  <si>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</si>
  <si>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</si>
  <si>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</si>
  <si>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</si>
  <si>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</si>
  <si>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</si>
  <si>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</si>
  <si>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</si>
  <si>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</si>
  <si>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</si>
  <si>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</si>
  <si>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</si>
  <si>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</si>
  <si>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</si>
  <si>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</si>
  <si>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</si>
  <si>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</si>
  <si>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</si>
  <si>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</si>
  <si>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</si>
  <si>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</si>
  <si>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</si>
  <si>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</si>
  <si>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</si>
  <si>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</si>
  <si>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</si>
  <si>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</si>
  <si>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</si>
  <si>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</si>
  <si>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</si>
  <si>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</si>
  <si>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</si>
  <si>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</si>
  <si>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</si>
  <si>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</si>
  <si>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</si>
  <si>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</si>
  <si>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</si>
  <si>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</si>
  <si>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</si>
  <si>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</si>
  <si>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</si>
  <si>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</si>
  <si>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</si>
  <si>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</si>
  <si>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</si>
  <si>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</si>
  <si>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</si>
  <si>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</si>
  <si>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</si>
  <si>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</si>
  <si>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</si>
  <si>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</si>
  <si>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</si>
  <si>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</si>
  <si>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</si>
  <si>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</si>
  <si>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</si>
  <si>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</si>
  <si>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</si>
  <si>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</si>
  <si>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</si>
  <si>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</si>
  <si>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</si>
  <si>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</si>
  <si>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</si>
  <si>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</si>
  <si>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</si>
  <si>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</si>
  <si>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</si>
  <si>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</si>
  <si>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</si>
  <si>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</si>
  <si>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</si>
  <si>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</si>
  <si>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</si>
  <si>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</si>
  <si>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</si>
  <si>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</si>
  <si>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</si>
  <si>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</si>
  <si>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</si>
  <si>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</si>
  <si>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</si>
  <si>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</si>
  <si>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</si>
  <si>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</si>
  <si>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</si>
  <si>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</si>
  <si>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</si>
  <si>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</si>
  <si>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</si>
  <si>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</si>
  <si>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</si>
  <si>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</si>
  <si>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</si>
  <si>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</si>
  <si>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</si>
  <si>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</si>
  <si>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</si>
  <si>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</si>
  <si>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</si>
  <si>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</si>
  <si>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</si>
  <si>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</si>
  <si>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</si>
  <si>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</si>
  <si>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</si>
  <si>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</si>
  <si>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</si>
  <si>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</si>
  <si>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</si>
  <si>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</si>
  <si>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</si>
  <si>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</si>
  <si>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</si>
  <si>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</si>
  <si>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</si>
  <si>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</si>
  <si>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</si>
  <si>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</si>
  <si>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</si>
  <si>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</si>
  <si>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</si>
  <si>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</si>
  <si>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</si>
  <si>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</si>
  <si>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</si>
  <si>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</si>
  <si>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</si>
  <si>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</si>
  <si>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</si>
  <si>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</si>
  <si>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</si>
  <si>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</si>
  <si>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</si>
  <si>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</si>
  <si>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</si>
  <si>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</si>
  <si>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</si>
  <si>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</si>
  <si>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</si>
  <si>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</si>
  <si>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</si>
  <si>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</si>
  <si>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</si>
  <si>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</si>
  <si>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</si>
  <si>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</si>
  <si>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</si>
  <si>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</si>
  <si>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</si>
  <si>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</si>
  <si>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</si>
  <si>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</si>
  <si>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</si>
  <si>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</si>
  <si>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</si>
  <si>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</si>
  <si>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</si>
  <si>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</si>
  <si>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</si>
  <si>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</si>
  <si>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</si>
  <si>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</si>
  <si>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</si>
  <si>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</si>
  <si>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</si>
  <si>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</si>
  <si>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</si>
  <si>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</si>
  <si>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</si>
  <si>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</si>
  <si>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</si>
  <si>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</si>
  <si>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</si>
  <si>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</si>
  <si>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</si>
  <si>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</si>
  <si>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</si>
  <si>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</si>
  <si>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</si>
  <si>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</si>
  <si>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</si>
  <si>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</si>
  <si>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</si>
  <si>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</si>
  <si>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</si>
  <si>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</si>
  <si>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</si>
  <si>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</si>
  <si>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</si>
  <si>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</si>
  <si>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</si>
  <si>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</si>
  <si>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</si>
  <si>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</si>
  <si>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</si>
  <si>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</si>
  <si>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</si>
  <si>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</si>
  <si>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</si>
  <si>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</si>
  <si>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</si>
  <si>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</si>
  <si>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</si>
  <si>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</si>
  <si>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</si>
  <si>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</si>
  <si>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</si>
  <si>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</si>
  <si>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</si>
  <si>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</si>
  <si>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</si>
  <si>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</si>
  <si>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</si>
  <si>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</si>
  <si>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</si>
  <si>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</si>
  <si>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</si>
  <si>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</si>
  <si>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</si>
  <si>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</si>
  <si>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</si>
  <si>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</si>
  <si>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</si>
  <si>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</si>
  <si>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</si>
  <si>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</si>
  <si>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</si>
  <si>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</si>
  <si>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</si>
  <si>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</si>
  <si>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</si>
  <si>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</si>
  <si>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</si>
  <si>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</si>
  <si>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</si>
  <si>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</si>
  <si>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</si>
  <si>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</si>
  <si>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</si>
  <si>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</si>
  <si>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</si>
  <si>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</si>
  <si>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</si>
  <si>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</si>
  <si>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</si>
  <si>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</si>
  <si>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</si>
  <si>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</si>
  <si>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</si>
  <si>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</si>
  <si>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</si>
  <si>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</si>
  <si>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</si>
  <si>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</si>
  <si>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</si>
  <si>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</si>
  <si>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</si>
  <si>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</si>
  <si>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</si>
  <si>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</si>
  <si>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</si>
  <si>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</si>
  <si>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</si>
  <si>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</si>
  <si>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</si>
  <si>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</si>
  <si>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</si>
  <si>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</si>
  <si>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</si>
  <si>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</si>
  <si>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</si>
  <si>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</si>
  <si>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</si>
  <si>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</si>
  <si>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</si>
  <si>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</si>
  <si>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</si>
  <si>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</si>
  <si>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</si>
  <si>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</si>
  <si>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</si>
  <si>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</si>
  <si>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</si>
  <si>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</si>
  <si>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</si>
  <si>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</si>
  <si>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</si>
  <si>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</si>
  <si>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</si>
  <si>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</si>
  <si>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</si>
  <si>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</si>
  <si>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</si>
  <si>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</si>
  <si>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</si>
  <si>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</si>
  <si>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</si>
  <si>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</si>
  <si>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</si>
  <si>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</si>
  <si>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</si>
  <si>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</si>
  <si>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</si>
  <si>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</si>
  <si>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</si>
  <si>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</si>
  <si>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</si>
  <si>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</si>
  <si>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</si>
  <si>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</si>
  <si>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</si>
  <si>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</si>
  <si>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</si>
  <si>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</si>
  <si>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</si>
  <si>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</si>
  <si>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</si>
  <si>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</si>
  <si>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</si>
  <si>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</si>
  <si>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</si>
  <si>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</si>
  <si>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</si>
  <si>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</si>
  <si>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</si>
  <si>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</si>
  <si>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</si>
  <si>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</si>
  <si>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</si>
  <si>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</si>
  <si>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</si>
  <si>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</si>
  <si>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</si>
  <si>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</si>
  <si>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</si>
  <si>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</si>
  <si>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</si>
  <si>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</si>
  <si>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</si>
  <si>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</si>
  <si>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</si>
  <si>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</si>
  <si>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</si>
  <si>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</si>
  <si>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</si>
  <si>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</si>
  <si>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</si>
  <si>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</si>
  <si>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</si>
  <si>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</si>
  <si>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</si>
  <si>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</si>
  <si>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</si>
  <si>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</si>
  <si>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</si>
  <si>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</si>
  <si>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</si>
  <si>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</si>
  <si>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</si>
  <si>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</si>
  <si>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</si>
  <si>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</si>
  <si>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</si>
  <si>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</si>
  <si>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</si>
  <si>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</si>
  <si>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</si>
  <si>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</si>
  <si>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</si>
  <si>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</si>
  <si>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</si>
  <si>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</si>
  <si>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</si>
  <si>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</si>
  <si>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</si>
  <si>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</si>
  <si>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</si>
  <si>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</si>
  <si>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</si>
  <si>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</si>
  <si>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</si>
  <si>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</si>
  <si>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</si>
  <si>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</si>
  <si>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</si>
  <si>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</si>
  <si>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</si>
  <si>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</si>
  <si>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</si>
  <si>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</si>
  <si>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</si>
  <si>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</si>
  <si>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</si>
  <si>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</si>
  <si>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</si>
  <si>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</si>
  <si>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</si>
  <si>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</si>
  <si>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</si>
  <si>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</si>
  <si>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</si>
  <si>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</si>
  <si>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</si>
  <si>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</si>
  <si>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</si>
  <si>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</si>
  <si>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</si>
  <si>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</si>
  <si>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</si>
  <si>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</si>
  <si>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</si>
  <si>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</si>
  <si>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</si>
  <si>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</si>
  <si>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</si>
  <si>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</si>
  <si>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</si>
  <si>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</si>
  <si>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</si>
  <si>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</si>
  <si>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</si>
  <si>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</si>
  <si>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</si>
  <si>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</si>
  <si>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</si>
  <si>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</si>
  <si>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</si>
  <si>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</si>
  <si>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</si>
  <si>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</si>
  <si>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</si>
  <si>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</si>
  <si>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</si>
  <si>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</si>
  <si>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</si>
  <si>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</si>
  <si>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</si>
  <si>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</si>
  <si>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</si>
  <si>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</si>
  <si>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</si>
  <si>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</si>
  <si>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</si>
  <si>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</si>
  <si>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</si>
  <si>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</si>
  <si>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</si>
  <si>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</si>
  <si>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</si>
  <si>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</si>
  <si>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</si>
  <si>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</si>
  <si>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</si>
  <si>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</si>
  <si>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</si>
  <si>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</si>
  <si>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</si>
  <si>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</si>
  <si>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</si>
  <si>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</si>
  <si>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</si>
  <si>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</si>
  <si>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</si>
  <si>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</si>
  <si>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</si>
  <si>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</si>
  <si>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</si>
  <si>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</si>
  <si>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</si>
  <si>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</si>
  <si>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</si>
  <si>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</si>
  <si>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</si>
  <si>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</si>
  <si>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</si>
  <si>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</si>
  <si>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</si>
  <si>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</si>
  <si>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</si>
  <si>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</si>
  <si>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</si>
  <si>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</si>
  <si>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</si>
  <si>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</si>
  <si>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</si>
  <si>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</si>
  <si>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</si>
  <si>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</si>
  <si>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</si>
  <si>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</si>
  <si>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</si>
  <si>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</si>
  <si>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</si>
  <si>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</si>
  <si>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</si>
  <si>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</si>
  <si>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</si>
  <si>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</si>
  <si>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</si>
  <si>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</si>
  <si>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</si>
  <si>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</si>
  <si>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</si>
  <si>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</si>
  <si>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</si>
  <si>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</si>
  <si>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</si>
  <si>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</si>
  <si>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</si>
  <si>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</si>
  <si>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</si>
  <si>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</si>
  <si>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</si>
  <si>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</si>
  <si>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</si>
  <si>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</si>
  <si>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</si>
  <si>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</si>
  <si>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</si>
  <si>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</si>
  <si>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</si>
  <si>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</si>
  <si>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</si>
  <si>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</si>
  <si>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</si>
  <si>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</si>
  <si>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</si>
  <si>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</si>
  <si>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</si>
  <si>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</si>
  <si>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</si>
  <si>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</si>
  <si>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</si>
  <si>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</si>
  <si>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</si>
  <si>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</si>
  <si>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</si>
  <si>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</si>
  <si>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</si>
  <si>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</si>
  <si>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</si>
  <si>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</si>
  <si>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</si>
  <si>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</si>
  <si>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</si>
  <si>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</si>
  <si>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</si>
  <si>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</si>
  <si>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</si>
  <si>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</si>
  <si>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</si>
  <si>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</si>
  <si>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</si>
  <si>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</si>
  <si>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</si>
  <si>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</si>
  <si>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</si>
  <si>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</si>
  <si>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</si>
  <si>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</si>
  <si>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</si>
  <si>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</si>
  <si>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</si>
  <si>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</si>
  <si>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</si>
  <si>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</si>
  <si>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</si>
  <si>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</si>
  <si>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</si>
  <si>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</si>
  <si>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</si>
  <si>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</si>
  <si>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</si>
  <si>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</si>
  <si>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</si>
  <si>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</si>
  <si>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</si>
  <si>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</si>
  <si>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</si>
  <si>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</si>
  <si>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</si>
  <si>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</si>
  <si>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</si>
  <si>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</si>
  <si>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</si>
  <si>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</si>
  <si>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</si>
  <si>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</si>
  <si>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</si>
  <si>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</si>
  <si>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</si>
  <si>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</si>
  <si>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</si>
  <si>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</si>
  <si>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</si>
  <si>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</si>
  <si>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</si>
  <si>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</si>
  <si>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</si>
  <si>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</si>
  <si>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</si>
  <si>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</si>
  <si>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</si>
  <si>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</si>
  <si>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</si>
  <si>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</si>
  <si>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</si>
  <si>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</si>
  <si>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</si>
  <si>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</si>
  <si>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</si>
  <si>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</si>
  <si>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</si>
  <si>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</si>
  <si>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</si>
  <si>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</si>
  <si>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</si>
  <si>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</si>
  <si>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</si>
  <si>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</si>
  <si>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</si>
  <si>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</si>
  <si>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</si>
  <si>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</si>
  <si>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</si>
  <si>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</si>
  <si>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</si>
  <si>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</si>
  <si>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</si>
  <si>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</si>
  <si>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</si>
  <si>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</si>
  <si>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</si>
  <si>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</si>
  <si>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</si>
  <si>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</si>
  <si>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</si>
  <si>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</si>
  <si>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</si>
  <si>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</si>
  <si>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</si>
  <si>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</si>
  <si>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</si>
  <si>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</si>
  <si>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</si>
  <si>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</si>
  <si>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</si>
  <si>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</si>
  <si>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</si>
  <si>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</si>
  <si>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</si>
  <si>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</si>
  <si>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</si>
  <si>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</si>
  <si>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</si>
  <si>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</si>
  <si>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</si>
  <si>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</si>
  <si>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</si>
  <si>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</si>
  <si>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</si>
  <si>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</si>
  <si>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</si>
  <si>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</si>
  <si>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</si>
  <si>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</si>
  <si>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</si>
  <si>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</si>
  <si>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</si>
  <si>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</si>
  <si>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</si>
  <si>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</si>
  <si>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</si>
  <si>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</si>
  <si>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</si>
  <si>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</si>
  <si>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</si>
  <si>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</si>
  <si>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</si>
  <si>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</si>
  <si>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</si>
  <si>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</si>
  <si>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</si>
  <si>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</si>
  <si>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</si>
  <si>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</si>
  <si>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</si>
  <si>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</si>
  <si>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</si>
  <si>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</si>
  <si>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</si>
  <si>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</si>
  <si>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</si>
  <si>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</si>
  <si>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</si>
  <si>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</si>
  <si>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</si>
  <si>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</si>
  <si>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</si>
  <si>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</si>
  <si>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</si>
  <si>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</si>
  <si>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</si>
  <si>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</si>
  <si>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</si>
  <si>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</si>
  <si>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</si>
  <si>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</si>
  <si>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</si>
  <si>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</si>
  <si>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</si>
  <si>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</si>
  <si>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</si>
  <si>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</si>
  <si>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</si>
  <si>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</si>
  <si>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</si>
  <si>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</si>
  <si>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</si>
  <si>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</si>
  <si>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</si>
  <si>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</si>
  <si>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</si>
  <si>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</si>
  <si>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</si>
  <si>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</si>
  <si>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</si>
  <si>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</si>
  <si>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</si>
  <si>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</si>
  <si>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</si>
  <si>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</si>
  <si>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</si>
  <si>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</si>
  <si>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</si>
  <si>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</si>
  <si>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</si>
  <si>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</si>
  <si>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</si>
  <si>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</si>
  <si>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</si>
  <si>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</si>
  <si>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</si>
  <si>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</si>
  <si>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</si>
  <si>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</si>
  <si>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</si>
  <si>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</si>
  <si>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</si>
  <si>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</si>
  <si>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</si>
  <si>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</si>
  <si>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</si>
  <si>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</si>
  <si>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</si>
  <si>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</si>
  <si>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</si>
  <si>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</si>
  <si>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</si>
  <si>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</si>
  <si>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</si>
  <si>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</si>
  <si>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</si>
  <si>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</si>
  <si>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</si>
  <si>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</si>
  <si>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</si>
  <si>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</si>
  <si>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</si>
  <si>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</si>
  <si>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</si>
  <si>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</si>
  <si>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</si>
  <si>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</si>
  <si>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</si>
  <si>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</si>
  <si>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</si>
  <si>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</si>
  <si>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</si>
  <si>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</si>
  <si>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</si>
  <si>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</si>
  <si>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</si>
  <si>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</si>
  <si>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</si>
  <si>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</si>
  <si>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</si>
  <si>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</si>
  <si>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</si>
  <si>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</si>
  <si>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</si>
  <si>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</si>
  <si>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</si>
  <si>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</si>
  <si>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</si>
  <si>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</si>
  <si>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</si>
  <si>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</si>
  <si>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</si>
  <si>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</si>
  <si>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</si>
  <si>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</si>
  <si>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</si>
  <si>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</si>
  <si>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</si>
  <si>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</si>
  <si>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</si>
  <si>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</si>
  <si>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</si>
  <si>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</si>
  <si>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</si>
  <si>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</si>
  <si>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</si>
  <si>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</si>
  <si>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</si>
  <si>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</si>
  <si>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</si>
  <si>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</si>
  <si>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</si>
  <si>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</si>
  <si>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</si>
  <si>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</si>
  <si>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</si>
  <si>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</si>
  <si>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</si>
  <si>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</si>
  <si>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</si>
  <si>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</si>
  <si>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</si>
  <si>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</si>
  <si>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</si>
  <si>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</si>
  <si>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</si>
  <si>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</si>
  <si>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</si>
  <si>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</si>
  <si>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</si>
  <si>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</si>
  <si>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</si>
  <si>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</si>
  <si>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</si>
  <si>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</si>
  <si>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</si>
  <si>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</si>
  <si>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</si>
  <si>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</si>
  <si>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</si>
  <si>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</si>
  <si>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</si>
  <si>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</si>
  <si>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</si>
  <si>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</si>
  <si>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</si>
  <si>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</si>
  <si>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</si>
  <si>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</si>
  <si>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</si>
  <si>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</si>
  <si>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</si>
  <si>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</si>
  <si>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</si>
  <si>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</si>
  <si>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</si>
  <si>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</si>
  <si>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</si>
  <si>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</si>
  <si>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</si>
  <si>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</si>
  <si>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</si>
  <si>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</si>
  <si>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</si>
  <si>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</si>
  <si>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</si>
  <si>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</si>
  <si>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</si>
  <si>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</si>
  <si>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</si>
  <si>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</si>
  <si>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</si>
  <si>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</si>
  <si>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</si>
  <si>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</si>
  <si>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</si>
  <si>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</si>
  <si>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</si>
  <si>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</si>
  <si>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</si>
  <si>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</si>
  <si>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</si>
  <si>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</si>
  <si>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</si>
  <si>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</si>
  <si>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</si>
  <si>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</si>
  <si>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</si>
  <si>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</si>
  <si>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</si>
  <si>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</si>
  <si>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</si>
  <si>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</si>
  <si>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</si>
  <si>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</si>
  <si>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</si>
  <si>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</si>
  <si>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</si>
  <si>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</si>
  <si>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</si>
  <si>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</si>
  <si>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</si>
  <si>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</si>
  <si>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</si>
  <si>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</si>
  <si>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</si>
  <si>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</si>
  <si>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</si>
  <si>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</si>
  <si>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</si>
  <si>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</si>
  <si>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</si>
  <si>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</si>
  <si>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</si>
  <si>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</si>
  <si>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</si>
  <si>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</si>
  <si>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</si>
  <si>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</si>
  <si>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</si>
  <si>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</si>
  <si>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</si>
  <si>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</si>
  <si>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</si>
  <si>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</si>
  <si>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</si>
  <si>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</si>
  <si>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</si>
  <si>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</si>
  <si>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</si>
  <si>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</si>
  <si>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</si>
  <si>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</si>
  <si>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</si>
  <si>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</si>
  <si>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</si>
  <si>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</si>
  <si>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</si>
  <si>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</si>
  <si>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</si>
  <si>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</si>
  <si>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</si>
  <si>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</si>
  <si>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</si>
  <si>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</si>
  <si>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</si>
  <si>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</si>
  <si>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</si>
  <si>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</si>
  <si>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</si>
  <si>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</si>
  <si>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</si>
  <si>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</si>
  <si>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</si>
  <si>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</si>
  <si>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</si>
  <si>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</si>
  <si>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</si>
  <si>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</si>
  <si>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</si>
  <si>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</si>
  <si>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</si>
  <si>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</si>
  <si>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</si>
  <si>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</si>
  <si>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</si>
  <si>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</si>
  <si>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</si>
  <si>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</si>
  <si>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</si>
  <si>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</si>
  <si>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</si>
  <si>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</si>
  <si>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</si>
  <si>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</si>
  <si>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</si>
  <si>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</si>
  <si>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</si>
  <si>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</si>
  <si>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</si>
  <si>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</si>
  <si>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</si>
  <si>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</si>
  <si>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</si>
  <si>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</si>
  <si>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</si>
  <si>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</si>
  <si>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</si>
  <si>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</si>
  <si>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</si>
  <si>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</si>
  <si>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</si>
  <si>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</si>
  <si>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</si>
  <si>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</si>
  <si>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</si>
  <si>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</si>
  <si>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</si>
  <si>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</si>
  <si>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</si>
  <si>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</si>
  <si>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</si>
  <si>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</si>
  <si>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</si>
  <si>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</si>
  <si>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</si>
  <si>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</si>
  <si>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</si>
  <si>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</si>
  <si>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</si>
  <si>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</si>
  <si>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</si>
  <si>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</si>
  <si>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</si>
  <si>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</si>
  <si>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</si>
  <si>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</si>
  <si>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</si>
  <si>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</si>
  <si>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</si>
  <si>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</si>
  <si>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</si>
  <si>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</si>
  <si>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</si>
  <si>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</si>
  <si>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</si>
  <si>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</si>
  <si>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</si>
  <si>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</si>
  <si>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</si>
  <si>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</si>
  <si>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</si>
  <si>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</si>
  <si>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</si>
  <si>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</si>
  <si>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</si>
  <si>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</si>
  <si>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</si>
  <si>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</si>
  <si>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</si>
  <si>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</si>
  <si>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</si>
  <si>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</si>
  <si>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</si>
  <si>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</si>
  <si>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</si>
  <si>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</si>
  <si>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</si>
  <si>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</si>
  <si>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</si>
  <si>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</si>
  <si>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</si>
  <si>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</si>
  <si>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</si>
  <si>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</si>
  <si>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</si>
  <si>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</si>
  <si>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</si>
  <si>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</si>
  <si>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</si>
  <si>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</si>
  <si>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</si>
  <si>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</si>
  <si>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</si>
  <si>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</si>
  <si>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</si>
  <si>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</si>
  <si>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</si>
  <si>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</si>
  <si>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</si>
  <si>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</si>
  <si>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</si>
  <si>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</si>
  <si>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</si>
  <si>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</si>
  <si>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</si>
  <si>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</si>
  <si>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</si>
  <si>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</si>
  <si>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</si>
  <si>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</si>
  <si>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</si>
  <si>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</si>
  <si>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</si>
  <si>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</si>
  <si>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</si>
  <si>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</si>
  <si>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</si>
  <si>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</si>
  <si>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</si>
  <si>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</si>
  <si>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</si>
  <si>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</si>
  <si>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</si>
  <si>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</si>
  <si>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</si>
  <si>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</si>
  <si>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</si>
  <si>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</si>
  <si>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</si>
  <si>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</si>
  <si>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</si>
  <si>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</si>
  <si>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</si>
  <si>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</si>
  <si>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</si>
  <si>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</si>
  <si>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</si>
  <si>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</si>
  <si>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</si>
  <si>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</si>
  <si>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</si>
  <si>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</si>
  <si>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</si>
  <si>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</si>
  <si>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</si>
  <si>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</si>
  <si>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</si>
  <si>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</si>
  <si>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</si>
  <si>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</si>
  <si>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</si>
  <si>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</si>
  <si>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</si>
  <si>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</si>
  <si>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</si>
  <si>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</si>
  <si>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</si>
  <si>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</si>
  <si>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</si>
  <si>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</si>
  <si>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</si>
  <si>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</si>
  <si>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</si>
  <si>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</si>
  <si>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</si>
  <si>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</si>
  <si>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</si>
  <si>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</si>
  <si>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</si>
  <si>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</si>
  <si>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</si>
  <si>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</si>
  <si>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</si>
  <si>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</si>
  <si>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</si>
  <si>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</si>
  <si>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</si>
  <si>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</si>
  <si>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</si>
  <si>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</si>
  <si>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</si>
  <si>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</si>
  <si>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</si>
  <si>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</si>
  <si>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</si>
  <si>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</si>
  <si>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</si>
  <si>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</si>
  <si>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</si>
  <si>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</si>
  <si>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</si>
  <si>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</si>
  <si>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</si>
  <si>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</si>
  <si>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</si>
  <si>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</si>
  <si>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</si>
  <si>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</si>
  <si>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</si>
  <si>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</si>
  <si>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</si>
  <si>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</si>
  <si>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</si>
  <si>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</si>
  <si>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</si>
  <si>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</si>
  <si>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</si>
  <si>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</si>
  <si>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</si>
  <si>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</si>
  <si>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</si>
  <si>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</si>
  <si>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</si>
  <si>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</si>
  <si>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</si>
  <si>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</si>
  <si>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</si>
  <si>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</si>
  <si>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</si>
  <si>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</si>
  <si>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</si>
  <si>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</si>
  <si>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</si>
  <si>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</si>
  <si>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</si>
  <si>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</si>
  <si>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</si>
  <si>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</si>
  <si>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</si>
  <si>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</si>
  <si>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</si>
  <si>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</si>
  <si>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</si>
  <si>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</si>
  <si>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</si>
  <si>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</si>
  <si>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</si>
  <si>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</si>
  <si>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</si>
  <si>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</si>
  <si>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</si>
  <si>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</si>
  <si>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</si>
  <si>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</si>
  <si>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</si>
  <si>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</si>
  <si>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</si>
  <si>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</si>
  <si>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</si>
  <si>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</si>
  <si>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</si>
  <si>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</si>
  <si>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</si>
  <si>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</si>
  <si>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</si>
  <si>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</si>
  <si>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</si>
  <si>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</si>
  <si>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</si>
  <si>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</si>
  <si>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</si>
  <si>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</si>
  <si>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</si>
  <si>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</si>
  <si>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</si>
  <si>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</si>
  <si>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</si>
  <si>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</si>
  <si>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</si>
  <si>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</si>
  <si>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</si>
  <si>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</si>
  <si>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</si>
  <si>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</si>
  <si>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</si>
  <si>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</si>
  <si>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</si>
  <si>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</si>
  <si>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</si>
  <si>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</si>
  <si>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</si>
  <si>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</si>
  <si>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</si>
  <si>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</si>
  <si>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</si>
  <si>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</si>
  <si>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</si>
  <si>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</si>
  <si>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</si>
  <si>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</si>
  <si>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</si>
  <si>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</si>
  <si>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</si>
  <si>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</si>
  <si>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</si>
  <si>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</si>
  <si>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</si>
  <si>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</si>
  <si>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</si>
  <si>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</si>
  <si>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</si>
  <si>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</si>
  <si>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</si>
  <si>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</si>
  <si>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</si>
  <si>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</si>
  <si>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</si>
  <si>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</si>
  <si>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</si>
  <si>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</si>
  <si>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</si>
  <si>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</si>
  <si>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</si>
  <si>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</si>
  <si>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</si>
  <si>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</si>
  <si>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</si>
  <si>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</si>
  <si>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</si>
  <si>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</si>
  <si>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</si>
  <si>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</si>
  <si>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</si>
  <si>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</si>
  <si>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</si>
  <si>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</si>
  <si>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</si>
  <si>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</si>
  <si>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</si>
  <si>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</si>
  <si>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</si>
  <si>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</si>
  <si>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</si>
  <si>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</si>
  <si>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</si>
  <si>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</si>
  <si>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</si>
  <si>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</si>
  <si>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</si>
  <si>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</si>
  <si>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</si>
  <si>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</si>
  <si>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</si>
  <si>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</si>
  <si>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</si>
  <si>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</si>
  <si>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</si>
  <si>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</si>
  <si>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</si>
  <si>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</si>
  <si>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</si>
  <si>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</si>
  <si>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</si>
  <si>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</si>
  <si>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</si>
  <si>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</si>
  <si>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</si>
  <si>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</si>
  <si>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</si>
  <si>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</si>
  <si>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</si>
  <si>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</si>
  <si>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</si>
  <si>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</si>
  <si>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</si>
  <si>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</si>
  <si>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</si>
  <si>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</si>
  <si>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</si>
  <si>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</si>
  <si>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</si>
  <si>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</si>
  <si>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</si>
  <si>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</si>
  <si>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</si>
  <si>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</si>
  <si>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</si>
  <si>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</si>
  <si>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</si>
  <si>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</si>
  <si>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</si>
  <si>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</si>
  <si>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</si>
  <si>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</si>
  <si>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</si>
  <si>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</si>
  <si>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</si>
  <si>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</si>
  <si>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</si>
  <si>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</si>
  <si>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</si>
  <si>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</si>
  <si>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</si>
  <si>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</si>
  <si>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</si>
  <si>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</si>
  <si>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</si>
  <si>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</si>
  <si>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</si>
  <si>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</si>
  <si>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</si>
  <si>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</si>
  <si>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</si>
  <si>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</si>
  <si>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</si>
  <si>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</si>
  <si>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</si>
  <si>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</si>
  <si>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</si>
  <si>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</si>
  <si>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</si>
  <si>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</si>
  <si>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</si>
  <si>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</si>
  <si>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</si>
  <si>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</si>
  <si>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</si>
  <si>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</si>
  <si>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</si>
  <si>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</si>
  <si>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</si>
  <si>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</si>
  <si>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</si>
  <si>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</si>
  <si>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</si>
  <si>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</si>
  <si>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</si>
  <si>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</si>
  <si>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</si>
  <si>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</si>
  <si>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</si>
  <si>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</si>
  <si>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</si>
  <si>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</si>
  <si>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</si>
  <si>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</si>
  <si>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</si>
  <si>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</si>
  <si>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</si>
  <si>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</si>
  <si>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</si>
  <si>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</si>
  <si>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</si>
  <si>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</si>
  <si>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</si>
  <si>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</si>
  <si>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</si>
  <si>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</si>
  <si>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</si>
  <si>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</si>
  <si>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</si>
  <si>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</si>
  <si>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</si>
  <si>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</si>
  <si>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</si>
  <si>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</si>
  <si>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</si>
  <si>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</si>
  <si>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</si>
  <si>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</si>
  <si>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</si>
  <si>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</si>
  <si>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</si>
  <si>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</si>
  <si>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</si>
  <si>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</si>
  <si>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</si>
  <si>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</si>
  <si>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</si>
  <si>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</si>
  <si>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</si>
  <si>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</si>
  <si>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</si>
  <si>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</si>
  <si>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</si>
  <si>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</si>
  <si>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</si>
  <si>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</si>
  <si>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</si>
  <si>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</si>
  <si>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</si>
  <si>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</si>
  <si>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</si>
  <si>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</si>
  <si>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</si>
  <si>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</si>
  <si>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</si>
  <si>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</si>
  <si>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</si>
  <si>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</si>
  <si>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</si>
  <si>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</si>
  <si>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</si>
  <si>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</si>
  <si>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</si>
  <si>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</si>
  <si>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</si>
  <si>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</si>
  <si>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</si>
  <si>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</si>
  <si>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</si>
  <si>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</si>
  <si>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</si>
  <si>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</si>
  <si>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</si>
  <si>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</si>
  <si>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</si>
  <si>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</si>
  <si>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</si>
  <si>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</si>
  <si>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</si>
  <si>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</si>
  <si>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</si>
  <si>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</si>
  <si>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</si>
  <si>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</si>
  <si>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</si>
  <si>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</si>
  <si>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</si>
  <si>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</si>
  <si>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</si>
  <si>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</si>
  <si>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</si>
  <si>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</si>
  <si>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</si>
  <si>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</si>
  <si>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</si>
  <si>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</si>
  <si>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</si>
  <si>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</si>
  <si>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</si>
  <si>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</si>
  <si>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</si>
  <si>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</si>
  <si>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</si>
  <si>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</si>
  <si>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</si>
  <si>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</si>
  <si>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</si>
  <si>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</si>
  <si>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</si>
  <si>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</si>
  <si>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</si>
  <si>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</si>
  <si>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</si>
  <si>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</si>
  <si>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</si>
  <si>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</si>
  <si>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</si>
  <si>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</si>
  <si>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</si>
  <si>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</si>
  <si>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</si>
  <si>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</si>
  <si>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</si>
  <si>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</si>
  <si>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</si>
  <si>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</si>
  <si>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</si>
  <si>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</si>
  <si>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</si>
  <si>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</si>
  <si>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</si>
  <si>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</si>
  <si>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</si>
  <si>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</si>
  <si>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</si>
  <si>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</si>
  <si>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</si>
  <si>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</si>
  <si>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</si>
  <si>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</si>
  <si>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</si>
  <si>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</si>
  <si>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</si>
  <si>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</si>
  <si>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</si>
  <si>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</si>
  <si>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</si>
  <si>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</si>
  <si>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</si>
  <si>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</si>
  <si>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</si>
  <si>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</si>
  <si>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</si>
  <si>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</si>
  <si>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</si>
  <si>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</si>
  <si>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</si>
  <si>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</si>
  <si>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</si>
  <si>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</si>
  <si>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</si>
  <si>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</si>
  <si>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</si>
  <si>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</si>
  <si>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</si>
  <si>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</si>
  <si>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</si>
  <si>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</si>
  <si>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</si>
  <si>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</si>
  <si>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</si>
  <si>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</si>
  <si>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</si>
  <si>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</si>
  <si>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</si>
  <si>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</si>
  <si>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</si>
  <si>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</si>
  <si>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</si>
  <si>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</si>
  <si>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</si>
  <si>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</si>
  <si>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</si>
  <si>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</si>
  <si>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</si>
  <si>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</si>
  <si>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</si>
  <si>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</si>
  <si>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</si>
  <si>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</si>
  <si>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</si>
  <si>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</si>
  <si>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</si>
  <si>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</si>
  <si>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</si>
  <si>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</si>
  <si>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</si>
  <si>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</si>
  <si>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</si>
  <si>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</si>
  <si>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</si>
  <si>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</si>
  <si>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</si>
  <si>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</si>
  <si>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</si>
  <si>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</si>
  <si>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</si>
  <si>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</si>
  <si>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</si>
  <si>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</si>
  <si>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</si>
  <si>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</si>
  <si>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</si>
  <si>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</si>
  <si>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</si>
  <si>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</si>
  <si>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</si>
  <si>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</si>
  <si>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</si>
  <si>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</si>
  <si>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</si>
  <si>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</si>
  <si>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</si>
  <si>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</si>
  <si>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</si>
  <si>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</si>
  <si>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</si>
  <si>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</si>
  <si>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</si>
  <si>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</si>
  <si>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</si>
  <si>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</si>
  <si>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</si>
  <si>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</si>
  <si>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</si>
  <si>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</si>
  <si>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</si>
  <si>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</si>
  <si>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</si>
  <si>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</si>
  <si>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</si>
  <si>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</si>
  <si>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</si>
  <si>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</si>
  <si>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</si>
  <si>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</si>
  <si>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</si>
  <si>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</si>
  <si>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</si>
  <si>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</si>
  <si>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</si>
  <si>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</si>
  <si>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</si>
  <si>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</si>
  <si>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</si>
  <si>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</si>
  <si>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</si>
  <si>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</si>
  <si>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</si>
  <si>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</si>
  <si>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</si>
  <si>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</si>
  <si>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</si>
  <si>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</si>
  <si>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</si>
  <si>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</si>
  <si>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</si>
  <si>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</si>
  <si>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</si>
  <si>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</si>
  <si>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</si>
  <si>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</si>
  <si>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</si>
  <si>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</si>
  <si>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</si>
  <si>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</si>
  <si>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</si>
  <si>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</si>
  <si>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</si>
  <si>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</si>
  <si>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</si>
  <si>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</si>
  <si>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</si>
  <si>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</si>
  <si>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</si>
  <si>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</si>
  <si>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</si>
  <si>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</si>
  <si>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</si>
  <si>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</si>
  <si>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</si>
  <si>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</si>
  <si>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</si>
  <si>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</si>
  <si>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</si>
  <si>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</si>
  <si>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</si>
  <si>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</si>
  <si>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</si>
  <si>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</si>
  <si>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</si>
  <si>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</si>
  <si>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</si>
  <si>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</si>
  <si>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</si>
  <si>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</si>
  <si>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</si>
  <si>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</si>
  <si>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</si>
  <si>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</si>
  <si>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</si>
  <si>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</si>
  <si>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</si>
  <si>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</si>
  <si>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</si>
  <si>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</si>
  <si>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</si>
  <si>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</si>
  <si>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</si>
  <si>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</si>
  <si>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</si>
  <si>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</si>
  <si>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</si>
  <si>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</si>
  <si>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</si>
  <si>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</si>
  <si>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</si>
  <si>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</si>
  <si>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</si>
  <si>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</si>
  <si>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</si>
  <si>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</si>
  <si>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</si>
  <si>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</si>
  <si>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</si>
  <si>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</si>
  <si>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</si>
  <si>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</si>
  <si>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</si>
  <si>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</si>
  <si>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</si>
  <si>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</si>
  <si>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</si>
  <si>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</si>
  <si>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</si>
  <si>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</si>
  <si>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</si>
  <si>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</si>
  <si>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</si>
  <si>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</si>
  <si>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</si>
  <si>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</si>
  <si>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</si>
  <si>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</si>
  <si>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</si>
  <si>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</si>
  <si>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</si>
  <si>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</si>
  <si>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</si>
  <si>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</si>
  <si>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</si>
  <si>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</si>
  <si>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</si>
  <si>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</si>
  <si>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</si>
  <si>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</si>
  <si>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</si>
  <si>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</si>
  <si>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</si>
  <si>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</si>
  <si>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</si>
  <si>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</si>
  <si>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</si>
  <si>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</si>
  <si>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</si>
  <si>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</si>
  <si>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</si>
  <si>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</si>
  <si>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</si>
  <si>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</si>
  <si>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</si>
  <si>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</si>
  <si>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</si>
  <si>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</si>
  <si>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</si>
  <si>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</si>
  <si>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</si>
  <si>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</si>
  <si>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</si>
  <si>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</si>
  <si>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</si>
  <si>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</si>
  <si>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</si>
  <si>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</si>
  <si>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</si>
  <si>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</si>
  <si>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</si>
  <si>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</si>
  <si>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</si>
  <si>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</si>
  <si>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</si>
  <si>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</si>
  <si>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</si>
  <si>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</si>
  <si>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</si>
  <si>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</si>
  <si>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</si>
  <si>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</si>
  <si>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</si>
  <si>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</si>
  <si>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</si>
  <si>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</si>
  <si>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</si>
  <si>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</si>
  <si>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</si>
  <si>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</si>
  <si>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</si>
  <si>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</si>
  <si>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</si>
  <si>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</si>
  <si>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</si>
  <si>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</si>
  <si>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</si>
  <si>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</si>
  <si>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</si>
  <si>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</si>
  <si>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</si>
  <si>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</si>
  <si>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</si>
  <si>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</si>
  <si>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</si>
  <si>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</si>
  <si>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</si>
  <si>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</si>
  <si>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</si>
  <si>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</si>
  <si>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</si>
  <si>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</si>
  <si>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</si>
  <si>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</si>
  <si>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</si>
  <si>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</si>
  <si>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</si>
  <si>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</si>
  <si>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</si>
  <si>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</si>
  <si>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</si>
  <si>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</si>
  <si>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</si>
  <si>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</si>
  <si>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</si>
  <si>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</si>
  <si>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</si>
  <si>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</si>
  <si>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</si>
  <si>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</si>
  <si>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</si>
  <si>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</si>
  <si>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</si>
  <si>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</si>
  <si>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</si>
  <si>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</si>
  <si>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</si>
  <si>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</si>
  <si>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</si>
  <si>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</si>
  <si>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</si>
  <si>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</si>
  <si>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</si>
  <si>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</si>
  <si>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</si>
  <si>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</si>
  <si>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</si>
  <si>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</si>
  <si>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</si>
  <si>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</si>
  <si>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</si>
  <si>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</si>
  <si>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</si>
  <si>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</si>
  <si>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</si>
  <si>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</si>
  <si>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</si>
  <si>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</si>
  <si>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</si>
  <si>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</si>
  <si>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</si>
  <si>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</si>
  <si>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</si>
  <si>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</si>
  <si>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</si>
  <si>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</si>
  <si>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</si>
  <si>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</si>
  <si>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</si>
  <si>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</si>
  <si>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</si>
  <si>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</si>
  <si>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</si>
  <si>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</si>
  <si>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</si>
  <si>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</si>
  <si>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</si>
  <si>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</si>
  <si>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</si>
  <si>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</si>
  <si>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</si>
  <si>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</si>
  <si>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</si>
  <si>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</si>
  <si>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</si>
  <si>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</si>
  <si>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</si>
  <si>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</si>
  <si>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</si>
  <si>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</si>
  <si>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</si>
  <si>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</si>
  <si>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</si>
  <si>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</si>
  <si>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</si>
  <si>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</si>
  <si>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</si>
  <si>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</si>
  <si>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</si>
  <si>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</si>
  <si>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</si>
  <si>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</si>
  <si>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</si>
  <si>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</si>
  <si>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</si>
  <si>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</si>
  <si>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</si>
  <si>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</si>
  <si>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</si>
  <si>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</si>
  <si>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</si>
  <si>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</si>
  <si>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</si>
  <si>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</si>
  <si>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</si>
  <si>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</si>
  <si>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</si>
  <si>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</si>
  <si>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</si>
  <si>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</si>
  <si>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</si>
  <si>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</si>
  <si>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</si>
  <si>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</si>
  <si>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</si>
  <si>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</si>
  <si>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</si>
  <si>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</si>
  <si>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</si>
  <si>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</si>
  <si>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</si>
  <si>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</si>
  <si>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</si>
  <si>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</si>
  <si>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</si>
  <si>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</si>
  <si>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</si>
  <si>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</si>
  <si>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</si>
  <si>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</si>
  <si>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</si>
  <si>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</si>
  <si>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</si>
  <si>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</si>
  <si>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</si>
  <si>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</si>
  <si>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</si>
  <si>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</si>
  <si>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</si>
  <si>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</si>
  <si>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</si>
  <si>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</si>
  <si>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</si>
  <si>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</si>
  <si>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</si>
  <si>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</si>
  <si>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</si>
  <si>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</si>
  <si>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</si>
  <si>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</si>
  <si>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</si>
  <si>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</si>
  <si>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</si>
  <si>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</si>
  <si>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</si>
  <si>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</si>
  <si>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</si>
  <si>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</si>
  <si>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</si>
  <si>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</si>
  <si>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</si>
  <si>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</si>
  <si>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</si>
  <si>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</si>
  <si>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</si>
  <si>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</si>
  <si>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</si>
  <si>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</si>
  <si>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</si>
  <si>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</si>
  <si>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</si>
  <si>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</si>
  <si>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</si>
  <si>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</si>
  <si>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</si>
  <si>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</si>
  <si>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</si>
  <si>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</si>
  <si>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</si>
  <si>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</si>
  <si>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</si>
  <si>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</si>
  <si>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</si>
  <si>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</si>
  <si>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</si>
  <si>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</si>
  <si>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</si>
  <si>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</si>
  <si>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</si>
  <si>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</si>
  <si>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</si>
  <si>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</si>
  <si>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</si>
  <si>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</si>
  <si>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</si>
  <si>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</si>
  <si>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</si>
  <si>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</si>
  <si>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</si>
  <si>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</si>
  <si>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</si>
  <si>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</si>
  <si>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</si>
  <si>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</si>
  <si>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</si>
  <si>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</si>
  <si>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</si>
  <si>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</si>
  <si>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</si>
  <si>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</si>
  <si>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</si>
  <si>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</si>
  <si>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</si>
  <si>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</si>
  <si>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</si>
  <si>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</si>
  <si>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</si>
  <si>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</si>
  <si>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</si>
  <si>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</si>
  <si>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</si>
  <si>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</si>
  <si>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</si>
  <si>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</si>
  <si>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</si>
  <si>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</si>
  <si>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</si>
  <si>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</si>
  <si>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</si>
  <si>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</si>
  <si>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</si>
  <si>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</si>
  <si>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</si>
  <si>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</si>
  <si>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</si>
  <si>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</si>
  <si>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</si>
  <si>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</si>
  <si>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</si>
  <si>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</si>
  <si>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</si>
  <si>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</si>
  <si>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</si>
  <si>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</si>
  <si>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</si>
  <si>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</si>
  <si>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</si>
  <si>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</si>
  <si>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</si>
  <si>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</si>
  <si>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</si>
  <si>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</si>
  <si>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</si>
  <si>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</si>
  <si>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</si>
  <si>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</si>
  <si>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</si>
  <si>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</si>
  <si>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</si>
  <si>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</si>
  <si>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</si>
  <si>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</si>
  <si>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</si>
  <si>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</si>
  <si>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</si>
  <si>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</si>
  <si>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</si>
  <si>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</si>
  <si>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</si>
  <si>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</si>
  <si>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</si>
  <si>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</si>
  <si>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</si>
  <si>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</si>
  <si>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</si>
  <si>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</si>
  <si>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</si>
  <si>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</si>
  <si>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</si>
  <si>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</si>
  <si>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</si>
  <si>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</si>
  <si>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</si>
  <si>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</si>
  <si>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</si>
  <si>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</si>
  <si>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</si>
  <si>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</si>
  <si>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</si>
  <si>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</si>
  <si>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</si>
  <si>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</si>
  <si>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</si>
  <si>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</si>
  <si>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</si>
  <si>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</si>
  <si>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</si>
  <si>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</si>
  <si>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</si>
  <si>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</si>
  <si>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</si>
  <si>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</si>
  <si>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</si>
  <si>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</si>
  <si>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</si>
  <si>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</si>
  <si>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</si>
  <si>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</si>
  <si>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</si>
  <si>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</si>
  <si>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</si>
  <si>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</si>
  <si>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</si>
  <si>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</si>
  <si>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</si>
  <si>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</si>
  <si>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</si>
  <si>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</si>
  <si>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</si>
  <si>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</si>
  <si>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</si>
  <si>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</si>
  <si>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</si>
  <si>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</si>
  <si>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</si>
  <si>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</si>
  <si>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</si>
  <si>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</si>
  <si>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</si>
  <si>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</si>
  <si>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</si>
  <si>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</si>
  <si>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</si>
  <si>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</si>
  <si>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</si>
  <si>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</si>
  <si>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</si>
  <si>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</si>
  <si>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</si>
  <si>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</si>
  <si>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</si>
  <si>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</si>
  <si>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</si>
  <si>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</si>
  <si>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</si>
  <si>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</si>
  <si>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</si>
  <si>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</si>
  <si>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</si>
  <si>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</si>
  <si>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</si>
  <si>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</si>
  <si>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</si>
  <si>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</si>
  <si>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</si>
  <si>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</si>
  <si>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</si>
  <si>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</si>
  <si>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</si>
  <si>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</si>
  <si>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</si>
  <si>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</si>
  <si>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</si>
  <si>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</si>
  <si>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</si>
  <si>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</si>
  <si>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</si>
  <si>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</si>
  <si>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</si>
  <si>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</si>
  <si>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</si>
  <si>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</si>
  <si>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</si>
  <si>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</si>
  <si>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</si>
  <si>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</si>
  <si>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</si>
  <si>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</si>
  <si>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</si>
  <si>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</si>
  <si>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</si>
  <si>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</si>
  <si>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</si>
  <si>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</si>
  <si>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</si>
  <si>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</si>
  <si>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</si>
  <si>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</si>
  <si>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</si>
  <si>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</si>
  <si>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</si>
  <si>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</si>
  <si>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</si>
  <si>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</si>
  <si>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</si>
  <si>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</si>
  <si>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</si>
  <si>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</si>
  <si>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</si>
  <si>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</si>
  <si>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</si>
  <si>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</si>
  <si>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</si>
  <si>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</si>
  <si>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</si>
  <si>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</si>
  <si>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</si>
  <si>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</si>
  <si>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</si>
  <si>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</si>
  <si>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</si>
  <si>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</si>
  <si>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</si>
  <si>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</si>
  <si>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</si>
  <si>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</si>
  <si>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</si>
  <si>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</si>
  <si>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</si>
  <si>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</si>
  <si>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</si>
  <si>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</si>
  <si>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</si>
  <si>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</si>
  <si>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</si>
  <si>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</si>
  <si>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</si>
  <si>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</si>
  <si>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</si>
  <si>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</si>
  <si>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</si>
  <si>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</si>
  <si>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</si>
  <si>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</si>
  <si>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</si>
  <si>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</si>
  <si>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</si>
  <si>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</si>
  <si>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</si>
  <si>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</si>
  <si>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</si>
  <si>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</si>
  <si>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</si>
  <si>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</si>
  <si>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</si>
  <si>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</si>
  <si>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</si>
  <si>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</si>
  <si>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</si>
  <si>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</si>
  <si>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</si>
  <si>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</si>
  <si>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</si>
  <si>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</si>
  <si>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</si>
  <si>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</si>
  <si>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</si>
  <si>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</si>
  <si>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</si>
  <si>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</si>
  <si>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</si>
  <si>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</si>
  <si>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</si>
  <si>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</si>
  <si>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</si>
  <si>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</si>
  <si>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</si>
  <si>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</si>
  <si>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</si>
  <si>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</si>
  <si>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</si>
  <si>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</si>
  <si>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</si>
  <si>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</si>
  <si>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</si>
  <si>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</si>
  <si>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</si>
  <si>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</si>
  <si>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</si>
  <si>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</si>
  <si>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</si>
  <si>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</si>
  <si>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</si>
  <si>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</si>
  <si>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</si>
  <si>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</si>
  <si>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</si>
  <si>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</si>
  <si>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</si>
  <si>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</si>
  <si>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</si>
  <si>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</si>
  <si>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</si>
  <si>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</si>
  <si>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</si>
  <si>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</si>
  <si>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</si>
  <si>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</si>
  <si>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</si>
  <si>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</si>
  <si>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</si>
  <si>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</si>
  <si>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</si>
  <si>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</si>
  <si>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</si>
  <si>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</si>
  <si>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</si>
  <si>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</si>
  <si>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</si>
  <si>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</si>
  <si>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</si>
  <si>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</si>
  <si>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</si>
  <si>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</si>
  <si>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</si>
  <si>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</si>
  <si>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</si>
  <si>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</si>
  <si>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</si>
  <si>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</si>
  <si>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</si>
  <si>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</si>
  <si>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</si>
  <si>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</si>
  <si>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</si>
  <si>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</si>
  <si>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</si>
  <si>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</si>
  <si>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</si>
  <si>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</si>
  <si>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</si>
  <si>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</si>
  <si>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</si>
  <si>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</si>
  <si>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</si>
  <si>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</si>
  <si>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</si>
  <si>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</si>
  <si>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</si>
  <si>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</si>
  <si>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</si>
  <si>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</si>
  <si>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</si>
  <si>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</si>
  <si>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</si>
  <si>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</si>
  <si>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</si>
  <si>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</si>
  <si>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</si>
  <si>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</si>
  <si>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</si>
  <si>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</si>
  <si>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</si>
  <si>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</si>
  <si>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</si>
  <si>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</si>
  <si>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</si>
  <si>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</si>
  <si>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</si>
  <si>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</si>
  <si>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</si>
  <si>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</si>
  <si>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</si>
  <si>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</si>
  <si>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</si>
  <si>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</si>
  <si>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</si>
  <si>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</si>
  <si>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</si>
  <si>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</si>
  <si>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</si>
  <si>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</si>
  <si>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</si>
  <si>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</si>
  <si>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</si>
  <si>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</si>
  <si>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</si>
  <si>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</si>
  <si>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</si>
  <si>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</si>
  <si>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</si>
  <si>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</si>
  <si>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</si>
  <si>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</si>
  <si>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</si>
  <si>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</si>
  <si>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</si>
  <si>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</si>
  <si>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</si>
  <si>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</si>
  <si>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</si>
  <si>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</si>
  <si>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</si>
  <si>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</si>
  <si>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</si>
  <si>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</si>
  <si>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</si>
  <si>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</si>
  <si>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</si>
  <si>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</si>
  <si>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</si>
  <si>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</si>
  <si>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</si>
  <si>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</si>
  <si>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</si>
  <si>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</si>
  <si>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</si>
  <si>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</si>
  <si>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</si>
  <si>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</si>
  <si>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</si>
  <si>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</si>
  <si>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</si>
  <si>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</si>
  <si>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</si>
  <si>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</si>
  <si>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</si>
  <si>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</si>
  <si>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</si>
  <si>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</si>
  <si>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</si>
  <si>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</si>
  <si>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</si>
  <si>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</si>
  <si>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</si>
  <si>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</si>
  <si>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</si>
  <si>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</si>
  <si>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</si>
  <si>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</si>
  <si>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</si>
  <si>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</si>
  <si>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</si>
  <si>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</si>
  <si>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</si>
  <si>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</si>
  <si>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</si>
  <si>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</si>
  <si>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</si>
  <si>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</si>
  <si>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</si>
  <si>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</si>
  <si>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</si>
  <si>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</si>
  <si>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</si>
  <si>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</si>
  <si>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</si>
  <si>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</si>
  <si>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</si>
  <si>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</si>
  <si>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</si>
  <si>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</si>
  <si>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</si>
  <si>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</si>
  <si>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</si>
  <si>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</si>
  <si>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</si>
  <si>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</si>
  <si>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</si>
  <si>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</si>
  <si>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</si>
  <si>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</si>
  <si>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</si>
  <si>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</si>
  <si>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</si>
  <si>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</si>
  <si>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</si>
  <si>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</si>
  <si>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</si>
  <si>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</si>
  <si>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</si>
  <si>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</si>
  <si>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</si>
  <si>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</si>
  <si>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</si>
  <si>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</si>
  <si>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</si>
  <si>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</si>
  <si>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</si>
  <si>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</si>
  <si>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</si>
  <si>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</si>
  <si>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</si>
  <si>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</si>
  <si>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</si>
  <si>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</si>
  <si>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</si>
  <si>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</si>
  <si>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</si>
  <si>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</si>
  <si>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</si>
  <si>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</si>
  <si>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</si>
  <si>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</si>
  <si>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</si>
  <si>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</si>
  <si>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</si>
  <si>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</si>
  <si>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</si>
  <si>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</si>
  <si>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</si>
  <si>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</si>
  <si>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</si>
  <si>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</si>
  <si>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</si>
  <si>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</si>
  <si>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</si>
  <si>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</si>
  <si>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</si>
  <si>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</si>
  <si>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</si>
  <si>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</si>
  <si>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</si>
  <si>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</si>
  <si>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</si>
  <si>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</si>
  <si>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</si>
  <si>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</si>
  <si>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</si>
  <si>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</si>
  <si>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</si>
  <si>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</si>
  <si>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</si>
  <si>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</si>
  <si>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</si>
  <si>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</si>
  <si>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</si>
  <si>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</si>
  <si>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</si>
  <si>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</si>
  <si>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</si>
  <si>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</si>
  <si>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</si>
  <si>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</si>
  <si>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</si>
  <si>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</si>
  <si>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</si>
  <si>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</si>
  <si>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</si>
  <si>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</si>
  <si>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</si>
  <si>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</si>
  <si>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</si>
  <si>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</si>
  <si>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</si>
  <si>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</si>
  <si>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</si>
  <si>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</si>
  <si>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</si>
  <si>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</si>
  <si>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</si>
  <si>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</si>
  <si>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</si>
  <si>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</si>
  <si>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</si>
  <si>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</si>
  <si>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</si>
  <si>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</si>
  <si>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</si>
  <si>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</si>
  <si>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</si>
  <si>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</si>
  <si>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</si>
  <si>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</si>
  <si>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</si>
  <si>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</si>
  <si>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</si>
  <si>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</si>
  <si>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</si>
  <si>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</si>
  <si>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</si>
  <si>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</si>
  <si>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</si>
  <si>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</si>
  <si>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</si>
  <si>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</si>
  <si>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</si>
  <si>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</si>
  <si>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</si>
  <si>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</si>
  <si>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</si>
  <si>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</si>
  <si>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</si>
  <si>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</si>
  <si>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</si>
  <si>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</si>
  <si>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</si>
  <si>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</si>
  <si>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</si>
  <si>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</si>
  <si>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</si>
  <si>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</si>
  <si>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</si>
  <si>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</si>
  <si>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</si>
  <si>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</si>
  <si>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</si>
  <si>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</si>
  <si>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</si>
  <si>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</si>
  <si>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</si>
  <si>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</si>
  <si>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</si>
  <si>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</si>
  <si>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</si>
  <si>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</si>
  <si>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</si>
  <si>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</si>
  <si>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</si>
  <si>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</si>
  <si>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</si>
  <si>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</si>
  <si>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</si>
  <si>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</si>
  <si>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</si>
  <si>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</si>
  <si>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</si>
  <si>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</si>
  <si>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</si>
  <si>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</si>
  <si>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</si>
  <si>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</si>
  <si>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</si>
  <si>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</si>
  <si>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</si>
  <si>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</si>
  <si>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</si>
  <si>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</si>
  <si>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</si>
  <si>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</si>
  <si>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</si>
  <si>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</si>
  <si>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</si>
  <si>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</si>
  <si>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</si>
  <si>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</si>
  <si>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</si>
  <si>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</si>
  <si>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</si>
  <si>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</si>
  <si>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</si>
  <si>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</si>
  <si>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</si>
  <si>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</si>
  <si>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</si>
  <si>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</si>
  <si>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</si>
  <si>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</si>
  <si>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</si>
  <si>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</si>
  <si>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</si>
  <si>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</si>
  <si>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</si>
  <si>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</si>
  <si>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</si>
  <si>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</si>
  <si>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</si>
  <si>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</si>
  <si>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</si>
  <si>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</si>
  <si>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</si>
  <si>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</si>
  <si>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</si>
  <si>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</si>
  <si>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</si>
  <si>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</si>
  <si>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</si>
  <si>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</si>
  <si>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</si>
  <si>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</si>
  <si>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</si>
  <si>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</si>
  <si>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</si>
  <si>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</si>
  <si>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</si>
  <si>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</si>
  <si>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</si>
  <si>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</si>
  <si>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</si>
  <si>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</si>
  <si>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</si>
  <si>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</si>
  <si>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</si>
  <si>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</si>
  <si>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</si>
  <si>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</si>
  <si>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</si>
  <si>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</si>
  <si>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</si>
  <si>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</si>
  <si>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</si>
  <si>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</si>
  <si>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</si>
  <si>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</si>
  <si>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</si>
  <si>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</si>
  <si>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</si>
  <si>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</si>
  <si>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</si>
  <si>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</si>
  <si>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</si>
  <si>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</si>
  <si>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</si>
  <si>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</si>
  <si>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</si>
  <si>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</si>
  <si>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</si>
  <si>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</si>
  <si>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</si>
  <si>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</si>
  <si>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</si>
  <si>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</si>
  <si>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</si>
  <si>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</si>
  <si>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</si>
  <si>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</si>
  <si>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</si>
  <si>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</si>
  <si>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</si>
  <si>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</si>
  <si>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</si>
  <si>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</si>
  <si>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</si>
  <si>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</si>
  <si>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</si>
  <si>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</si>
  <si>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</si>
  <si>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</si>
  <si>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</si>
  <si>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</si>
  <si>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</si>
  <si>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</si>
  <si>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</si>
  <si>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</si>
  <si>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</si>
  <si>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</si>
  <si>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</si>
  <si>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</si>
  <si>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</si>
  <si>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</si>
  <si>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</si>
  <si>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</si>
  <si>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</si>
  <si>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</si>
  <si>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</si>
  <si>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</si>
  <si>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</si>
  <si>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</si>
  <si>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</si>
  <si>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</si>
  <si>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</si>
  <si>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</si>
  <si>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</si>
  <si>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</si>
  <si>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</si>
  <si>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</si>
  <si>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</si>
  <si>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</si>
  <si>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</si>
  <si>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</si>
  <si>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</si>
  <si>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</si>
  <si>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</si>
  <si>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</si>
  <si>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</si>
  <si>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</si>
  <si>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</si>
  <si>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</si>
  <si>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</si>
  <si>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</si>
  <si>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</si>
  <si>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</si>
  <si>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</si>
  <si>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</si>
  <si>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</si>
  <si>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</si>
  <si>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</si>
  <si>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</si>
  <si>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</si>
  <si>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</si>
  <si>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</si>
  <si>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</si>
  <si>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</si>
  <si>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</si>
  <si>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</si>
  <si>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</si>
  <si>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</si>
  <si>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</si>
  <si>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</si>
  <si>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</si>
  <si>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</si>
  <si>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</si>
  <si>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</si>
  <si>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</si>
  <si>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</si>
  <si>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</si>
  <si>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</si>
  <si>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</si>
  <si>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</si>
  <si>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</si>
  <si>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</si>
  <si>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</si>
  <si>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</si>
  <si>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</si>
  <si>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</si>
  <si>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</si>
  <si>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</si>
  <si>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</si>
  <si>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</si>
  <si>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</si>
  <si>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</si>
  <si>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</si>
  <si>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</si>
  <si>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</si>
  <si>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</si>
  <si>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</si>
  <si>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</si>
  <si>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</si>
  <si>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</si>
  <si>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</si>
  <si>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</si>
  <si>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</si>
  <si>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</si>
  <si>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</si>
  <si>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</si>
  <si>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</si>
  <si>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</si>
  <si>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</si>
  <si>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</si>
  <si>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</si>
  <si>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</si>
  <si>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</si>
  <si>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</si>
  <si>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</si>
  <si>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</si>
  <si>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</si>
  <si>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</si>
  <si>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</si>
  <si>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</si>
  <si>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</si>
  <si>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</si>
  <si>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</si>
  <si>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</si>
  <si>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</si>
  <si>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</si>
  <si>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</si>
  <si>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</si>
  <si>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</si>
  <si>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</si>
  <si>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</si>
  <si>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</si>
  <si>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</si>
  <si>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</si>
  <si>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</si>
  <si>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</si>
  <si>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</si>
  <si>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</si>
  <si>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</si>
  <si>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</si>
  <si>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</si>
  <si>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</si>
  <si>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</si>
  <si>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</si>
  <si>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</si>
  <si>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</si>
  <si>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</si>
  <si>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</si>
  <si>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</si>
  <si>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</si>
  <si>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</si>
  <si>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</si>
  <si>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</si>
  <si>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</si>
  <si>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</si>
  <si>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</si>
  <si>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</si>
  <si>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</si>
  <si>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</si>
  <si>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</si>
  <si>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</si>
  <si>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</si>
  <si>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</si>
  <si>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</si>
  <si>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</si>
  <si>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</si>
  <si>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</si>
  <si>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</si>
  <si>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</si>
  <si>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</si>
  <si>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</si>
  <si>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</si>
  <si>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</si>
  <si>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</si>
  <si>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</si>
  <si>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</si>
  <si>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</si>
  <si>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</si>
  <si>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</si>
  <si>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</si>
  <si>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</si>
  <si>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</si>
  <si>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</si>
  <si>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</si>
  <si>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</si>
  <si>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</si>
  <si>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</si>
  <si>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</si>
  <si>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</si>
  <si>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</si>
  <si>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</si>
  <si>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</si>
  <si>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</si>
  <si>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</si>
  <si>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</si>
  <si>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</si>
  <si>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</si>
  <si>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</si>
  <si>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</si>
  <si>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</si>
  <si>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</si>
  <si>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</si>
  <si>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</si>
  <si>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</si>
  <si>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</si>
  <si>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</si>
  <si>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</si>
  <si>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</si>
  <si>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</si>
  <si>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</si>
  <si>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</si>
  <si>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</si>
  <si>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</si>
  <si>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</si>
  <si>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</si>
  <si>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</si>
  <si>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</si>
  <si>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</si>
  <si>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</si>
  <si>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</si>
  <si>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</si>
  <si>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</si>
  <si>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</si>
  <si>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</si>
  <si>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</si>
  <si>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</si>
  <si>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</si>
  <si>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</si>
  <si>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</si>
  <si>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</si>
  <si>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</si>
  <si>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</si>
  <si>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</si>
  <si>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</si>
  <si>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</si>
  <si>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</si>
  <si>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</si>
  <si>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</si>
  <si>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</si>
  <si>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</si>
  <si>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</si>
  <si>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</si>
  <si>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</si>
  <si>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</si>
  <si>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</si>
  <si>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</si>
  <si>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</si>
  <si>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</si>
  <si>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</si>
  <si>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</si>
  <si>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</si>
  <si>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</si>
  <si>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</si>
  <si>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</si>
  <si>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</si>
  <si>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</si>
  <si>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</si>
  <si>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</si>
  <si>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</si>
  <si>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</si>
  <si>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</si>
  <si>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</si>
  <si>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</si>
  <si>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</si>
  <si>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</si>
  <si>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</si>
  <si>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</si>
  <si>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</si>
  <si>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</si>
  <si>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</si>
  <si>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</si>
  <si>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</si>
  <si>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</si>
  <si>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</si>
  <si>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</si>
  <si>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</si>
  <si>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</si>
  <si>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</si>
  <si>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</si>
  <si>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</si>
  <si>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</si>
  <si>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</si>
  <si>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</si>
  <si>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</si>
  <si>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</si>
  <si>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</si>
  <si>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</si>
  <si>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</si>
  <si>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</si>
  <si>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</si>
  <si>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</si>
  <si>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</si>
  <si>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</si>
  <si>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</si>
  <si>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</si>
  <si>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</si>
  <si>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</si>
  <si>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</si>
  <si>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</si>
  <si>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</si>
  <si>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</si>
  <si>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</si>
  <si>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</si>
  <si>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</si>
  <si>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</si>
  <si>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</si>
  <si>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</si>
  <si>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</si>
  <si>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</si>
  <si>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</si>
  <si>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</si>
  <si>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</si>
  <si>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</si>
  <si>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</si>
  <si>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</si>
  <si>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</si>
  <si>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</si>
  <si>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</si>
  <si>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</si>
  <si>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</si>
  <si>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</si>
  <si>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</si>
  <si>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</si>
  <si>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</si>
  <si>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</si>
  <si>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</si>
  <si>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</si>
  <si>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</si>
  <si>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</si>
  <si>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</si>
  <si>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</si>
  <si>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</si>
  <si>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</si>
  <si>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</si>
  <si>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</si>
  <si>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</si>
  <si>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</si>
  <si>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</si>
  <si>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</si>
  <si>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</si>
  <si>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</si>
  <si>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</si>
  <si>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</si>
  <si>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</si>
  <si>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</si>
  <si>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</si>
  <si>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</si>
  <si>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</si>
  <si>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</si>
  <si>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</si>
  <si>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</si>
  <si>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</si>
  <si>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</si>
  <si>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</si>
  <si>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</si>
  <si>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</si>
  <si>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</si>
  <si>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</si>
  <si>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</si>
  <si>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</si>
  <si>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</si>
  <si>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</si>
  <si>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</si>
  <si>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</si>
  <si>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</si>
  <si>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</si>
  <si>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</si>
  <si>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</si>
  <si>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</si>
  <si>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</si>
  <si>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</si>
  <si>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</si>
  <si>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</si>
  <si>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</si>
  <si>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</si>
  <si>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</si>
  <si>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</si>
  <si>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</si>
  <si>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</si>
  <si>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</si>
  <si>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</si>
  <si>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</si>
  <si>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</si>
  <si>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</si>
  <si>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</si>
  <si>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</si>
  <si>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</si>
  <si>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</si>
  <si>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</si>
  <si>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</si>
  <si>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</si>
  <si>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</si>
  <si>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</si>
  <si>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</si>
  <si>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</si>
  <si>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</si>
  <si>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</si>
  <si>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</si>
  <si>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</si>
  <si>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</si>
  <si>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</si>
  <si>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</si>
  <si>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</si>
  <si>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</si>
  <si>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</si>
  <si>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</si>
  <si>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</si>
  <si>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</si>
  <si>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</si>
  <si>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</si>
  <si>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</si>
  <si>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</si>
  <si>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</si>
  <si>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</si>
  <si>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</si>
  <si>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</si>
  <si>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</si>
  <si>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</si>
  <si>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</si>
  <si>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</si>
  <si>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</si>
  <si>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</si>
  <si>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</si>
  <si>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</si>
  <si>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</si>
  <si>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</si>
  <si>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</si>
  <si>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</si>
  <si>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</si>
  <si>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</si>
  <si>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</si>
  <si>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</si>
  <si>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</si>
  <si>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</si>
  <si>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</si>
  <si>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</si>
  <si>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</si>
  <si>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</si>
  <si>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</si>
  <si>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</si>
  <si>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</si>
  <si>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</si>
  <si>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</si>
  <si>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</si>
  <si>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</si>
  <si>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</si>
  <si>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</si>
  <si>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</si>
  <si>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</si>
  <si>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</si>
  <si>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</si>
  <si>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</si>
  <si>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</si>
  <si>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</si>
  <si>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</si>
  <si>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</si>
  <si>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</si>
  <si>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</si>
  <si>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</si>
  <si>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</si>
  <si>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</si>
  <si>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</si>
  <si>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</si>
  <si>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</si>
  <si>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</si>
  <si>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</si>
  <si>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</si>
  <si>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</si>
  <si>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</si>
  <si>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</si>
  <si>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</si>
  <si>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</si>
  <si>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</si>
  <si>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</si>
  <si>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</si>
  <si>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</si>
  <si>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</si>
  <si>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</si>
  <si>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</si>
  <si>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</si>
  <si>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</si>
  <si>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</si>
  <si>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</si>
  <si>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</si>
  <si>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</si>
  <si>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</si>
  <si>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</si>
  <si>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</si>
  <si>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</si>
  <si>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</si>
  <si>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</si>
  <si>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</si>
  <si>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</si>
  <si>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</si>
  <si>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</si>
  <si>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</si>
  <si>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</si>
  <si>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</si>
  <si>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</si>
  <si>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</si>
  <si>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</si>
  <si>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</si>
  <si>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</si>
  <si>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</si>
  <si>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</si>
  <si>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</si>
  <si>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</si>
  <si>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</si>
  <si>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</si>
  <si>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</si>
  <si>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</si>
  <si>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</si>
  <si>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</si>
  <si>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</si>
  <si>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</si>
  <si>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</si>
  <si>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</si>
  <si>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</si>
  <si>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</si>
  <si>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</si>
  <si>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</si>
  <si>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</si>
  <si>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</si>
  <si>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</si>
  <si>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</si>
  <si>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</si>
  <si>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</si>
  <si>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</si>
  <si>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</si>
  <si>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</si>
  <si>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</si>
  <si>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</si>
  <si>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</si>
  <si>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</si>
  <si>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</si>
  <si>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</si>
  <si>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</si>
  <si>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</si>
  <si>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</si>
  <si>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</si>
  <si>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</si>
  <si>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</si>
  <si>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</si>
  <si>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</si>
  <si>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</si>
  <si>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</si>
  <si>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</si>
  <si>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</si>
  <si>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</si>
  <si>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</si>
  <si>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</si>
  <si>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</si>
  <si>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</si>
  <si>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</si>
  <si>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</si>
  <si>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</si>
  <si>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</si>
  <si>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</si>
  <si>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</si>
  <si>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</si>
  <si>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</si>
  <si>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</si>
  <si>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</si>
  <si>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</si>
  <si>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</si>
  <si>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</si>
  <si>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</si>
  <si>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</si>
  <si>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</si>
  <si>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</si>
  <si>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</si>
  <si>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</si>
  <si>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</si>
  <si>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</si>
  <si>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</si>
  <si>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</si>
  <si>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</si>
  <si>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</si>
  <si>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</si>
  <si>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</si>
  <si>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</si>
  <si>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</si>
  <si>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</si>
  <si>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</si>
  <si>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</si>
  <si>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</si>
  <si>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</si>
  <si>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</si>
  <si>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</si>
  <si>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</si>
  <si>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</si>
  <si>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</si>
  <si>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</si>
  <si>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</si>
  <si>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</si>
  <si>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</si>
  <si>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</si>
  <si>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</si>
  <si>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</si>
  <si>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</si>
  <si>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</si>
  <si>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</si>
  <si>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</si>
  <si>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</si>
  <si>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</si>
  <si>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</si>
  <si>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</si>
  <si>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</si>
  <si>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</si>
  <si>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</si>
  <si>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</si>
  <si>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</si>
  <si>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</si>
  <si>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</si>
  <si>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</si>
  <si>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</si>
  <si>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</si>
  <si>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</si>
  <si>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</si>
  <si>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</si>
  <si>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</si>
  <si>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</si>
  <si>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</si>
  <si>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</si>
  <si>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</si>
  <si>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</si>
  <si>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</si>
  <si>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</si>
  <si>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</si>
  <si>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</si>
  <si>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</si>
  <si>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</si>
  <si>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</si>
  <si>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</si>
  <si>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</si>
  <si>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</si>
  <si>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</si>
  <si>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</si>
  <si>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</si>
  <si>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</si>
  <si>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</si>
  <si>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</si>
  <si>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</si>
  <si>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</si>
  <si>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</si>
  <si>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</si>
  <si>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</si>
  <si>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</si>
  <si>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</si>
  <si>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</si>
  <si>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</si>
  <si>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</si>
  <si>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</si>
  <si>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</si>
  <si>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</si>
  <si>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</si>
  <si>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</si>
  <si>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</si>
  <si>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</si>
  <si>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</si>
  <si>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</si>
  <si>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</si>
  <si>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</si>
  <si>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</si>
  <si>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</si>
  <si>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</si>
  <si>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</si>
  <si>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</si>
  <si>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</si>
  <si>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</si>
  <si>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</si>
  <si>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</si>
  <si>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</si>
  <si>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</si>
  <si>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</si>
  <si>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</si>
  <si>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</si>
  <si>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</si>
  <si>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</si>
  <si>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</si>
  <si>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</si>
  <si>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</si>
  <si>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</si>
  <si>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</si>
  <si>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</si>
  <si>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</si>
  <si>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</si>
  <si>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</si>
  <si>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</si>
  <si>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</si>
  <si>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</si>
  <si>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</si>
  <si>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</si>
  <si>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</si>
  <si>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</si>
  <si>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</si>
  <si>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</si>
  <si>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</si>
  <si>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</si>
  <si>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</si>
  <si>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</si>
  <si>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</si>
  <si>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</si>
  <si>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</si>
  <si>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</si>
  <si>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</si>
  <si>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</si>
  <si>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</si>
  <si>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</si>
  <si>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</si>
  <si>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</si>
  <si>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</si>
  <si>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</si>
  <si>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</si>
  <si>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</si>
  <si>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</si>
  <si>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</si>
  <si>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</si>
  <si>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</si>
  <si>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</si>
  <si>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</si>
  <si>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</si>
  <si>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</si>
  <si>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</si>
  <si>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</si>
  <si>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</si>
  <si>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</si>
  <si>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</si>
  <si>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</si>
  <si>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</si>
  <si>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</si>
  <si>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</si>
  <si>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</si>
  <si>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</si>
  <si>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</si>
  <si>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</si>
  <si>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</si>
  <si>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</si>
  <si>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</si>
  <si>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</si>
  <si>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</si>
  <si>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</si>
  <si>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</si>
  <si>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</si>
  <si>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</si>
  <si>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</si>
  <si>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</si>
  <si>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</si>
  <si>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</si>
  <si>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</si>
  <si>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</si>
  <si>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</si>
  <si>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</si>
  <si>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</si>
  <si>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</si>
  <si>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</si>
  <si>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</si>
  <si>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</si>
  <si>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</si>
  <si>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</si>
  <si>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</si>
  <si>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</si>
  <si>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</si>
  <si>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</si>
  <si>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</si>
  <si>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</si>
  <si>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</si>
  <si>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</si>
  <si>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</si>
  <si>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</si>
  <si>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</si>
  <si>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</si>
  <si>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</si>
  <si>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</si>
  <si>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</si>
  <si>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</si>
  <si>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</si>
  <si>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</si>
  <si>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</si>
  <si>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</si>
  <si>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</si>
  <si>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</si>
  <si>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</si>
  <si>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</si>
  <si>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</si>
  <si>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</si>
  <si>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</si>
  <si>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</si>
  <si>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</si>
  <si>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</si>
  <si>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</si>
  <si>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</si>
  <si>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</si>
  <si>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</si>
  <si>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</si>
  <si>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</si>
  <si>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</si>
  <si>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</si>
  <si>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</si>
  <si>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</si>
  <si>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</si>
  <si>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</si>
  <si>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</si>
  <si>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</si>
  <si>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</si>
  <si>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</si>
  <si>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</si>
  <si>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</si>
  <si>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</si>
  <si>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</si>
  <si>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</si>
  <si>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</si>
  <si>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</si>
  <si>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</si>
  <si>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</si>
  <si>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</si>
  <si>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</si>
  <si>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</si>
  <si>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</si>
  <si>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</si>
  <si>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</si>
  <si>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</si>
  <si>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</si>
  <si>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</si>
  <si>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</si>
  <si>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</si>
  <si>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</si>
  <si>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</si>
  <si>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</si>
  <si>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</si>
  <si>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</si>
  <si>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</si>
  <si>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</si>
  <si>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</si>
  <si>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</si>
  <si>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</si>
  <si>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</si>
  <si>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</si>
  <si>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</si>
  <si>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</si>
  <si>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</si>
  <si>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</si>
  <si>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</si>
  <si>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</si>
  <si>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</si>
  <si>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</si>
  <si>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</si>
  <si>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</si>
  <si>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</si>
  <si>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</si>
  <si>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</si>
  <si>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</si>
  <si>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</si>
  <si>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</si>
  <si>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</si>
  <si>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</si>
  <si>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</si>
  <si>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</si>
  <si>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</si>
  <si>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</si>
  <si>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</si>
  <si>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</si>
  <si>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</si>
  <si>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</si>
  <si>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</si>
  <si>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</si>
  <si>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</si>
  <si>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</si>
  <si>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</si>
  <si>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</si>
  <si>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</si>
  <si>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</si>
  <si>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</si>
  <si>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</si>
  <si>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</si>
  <si>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</si>
  <si>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</si>
  <si>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</si>
  <si>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</si>
  <si>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</si>
  <si>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</si>
  <si>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</si>
  <si>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</si>
  <si>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</si>
  <si>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</si>
  <si>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</si>
  <si>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</si>
  <si>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</si>
  <si>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</si>
  <si>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</si>
  <si>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</si>
  <si>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</si>
  <si>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</si>
  <si>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</si>
  <si>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</si>
  <si>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</si>
  <si>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</si>
  <si>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</si>
  <si>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</si>
  <si>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</si>
  <si>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</si>
  <si>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</si>
  <si>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</si>
  <si>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</si>
  <si>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</si>
  <si>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</si>
  <si>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</si>
  <si>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</si>
  <si>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</si>
  <si>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</si>
  <si>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</si>
  <si>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</si>
  <si>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</si>
  <si>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</si>
  <si>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</si>
  <si>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</si>
  <si>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</si>
  <si>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</si>
  <si>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</si>
  <si>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</si>
  <si>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</si>
  <si>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</si>
  <si>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</si>
  <si>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</si>
  <si>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</si>
  <si>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</si>
  <si>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</si>
  <si>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</si>
  <si>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</si>
  <si>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</si>
  <si>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</si>
  <si>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</si>
  <si>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</si>
  <si>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</si>
  <si>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</si>
  <si>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</si>
  <si>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</si>
  <si>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</si>
  <si>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</si>
  <si>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</si>
  <si>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</si>
  <si>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</si>
  <si>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</si>
  <si>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</si>
  <si>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</si>
  <si>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</si>
  <si>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</si>
  <si>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</si>
  <si>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</si>
  <si>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</si>
  <si>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</si>
  <si>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</si>
  <si>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</si>
  <si>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</si>
  <si>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</si>
  <si>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</si>
  <si>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</si>
  <si>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</si>
  <si>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</si>
  <si>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</si>
  <si>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</si>
  <si>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</si>
  <si>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</si>
  <si>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</si>
  <si>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</si>
  <si>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</si>
  <si>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</si>
  <si>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</si>
  <si>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</si>
  <si>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</si>
  <si>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</si>
  <si>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</si>
  <si>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</si>
  <si>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</si>
  <si>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</si>
  <si>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</si>
  <si>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</si>
  <si>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</si>
  <si>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</si>
  <si>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</si>
  <si>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</si>
  <si>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</si>
  <si>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</si>
  <si>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</si>
  <si>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</si>
  <si>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</si>
  <si>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</si>
  <si>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</si>
  <si>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</si>
  <si>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</si>
  <si>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</si>
  <si>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</si>
  <si>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</si>
  <si>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</si>
  <si>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</si>
  <si>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</si>
  <si>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</si>
  <si>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</si>
  <si>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</si>
  <si>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</si>
  <si>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</si>
  <si>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</si>
  <si>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</si>
  <si>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</si>
  <si>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</si>
  <si>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</si>
  <si>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</si>
  <si>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</si>
  <si>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</si>
  <si>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</si>
  <si>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</si>
  <si>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</si>
  <si>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</si>
  <si>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</si>
  <si>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</si>
  <si>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</si>
  <si>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</si>
  <si>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</si>
  <si>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</si>
  <si>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</si>
  <si>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</si>
  <si>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</si>
  <si>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</si>
  <si>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</si>
  <si>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</si>
  <si>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</si>
  <si>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</si>
  <si>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</si>
  <si>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</si>
  <si>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</si>
  <si>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</si>
  <si>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</si>
  <si>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</si>
  <si>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</si>
  <si>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</si>
  <si>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</si>
  <si>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</si>
  <si>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</si>
  <si>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</si>
  <si>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</si>
  <si>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</si>
  <si>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</si>
  <si>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</si>
  <si>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</si>
  <si>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</si>
  <si>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</si>
  <si>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</si>
  <si>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</si>
  <si>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</si>
  <si>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</si>
  <si>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</si>
  <si>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</si>
  <si>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</si>
  <si>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</si>
  <si>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</si>
  <si>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</si>
  <si>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</si>
  <si>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</si>
  <si>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</si>
  <si>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</si>
  <si>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</si>
  <si>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</si>
  <si>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</si>
  <si>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</si>
  <si>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</si>
  <si>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</si>
  <si>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</si>
  <si>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</si>
  <si>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</si>
  <si>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</si>
  <si>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</si>
  <si>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</si>
  <si>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</si>
  <si>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</si>
  <si>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</si>
  <si>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</si>
  <si>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</si>
  <si>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</si>
  <si>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</si>
  <si>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</si>
  <si>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</si>
  <si>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</si>
  <si>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</si>
  <si>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</si>
  <si>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</si>
  <si>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</si>
  <si>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</si>
  <si>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</si>
  <si>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</si>
  <si>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</si>
  <si>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</si>
  <si>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</si>
  <si>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</si>
  <si>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</si>
  <si>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</si>
  <si>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</si>
  <si>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</si>
  <si>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</si>
  <si>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</si>
  <si>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</si>
  <si>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</si>
  <si>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</si>
  <si>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</si>
  <si>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</si>
  <si>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</si>
  <si>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</si>
  <si>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</si>
  <si>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</si>
  <si>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</si>
  <si>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</si>
  <si>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</si>
  <si>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</si>
  <si>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</si>
  <si>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</si>
  <si>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</si>
  <si>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</si>
  <si>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</si>
  <si>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</si>
  <si>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</si>
  <si>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</si>
  <si>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</si>
  <si>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</si>
  <si>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</si>
  <si>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</si>
  <si>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</si>
  <si>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</si>
  <si>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</si>
  <si>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</si>
  <si>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</si>
  <si>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</si>
  <si>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</si>
  <si>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</si>
  <si>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</si>
  <si>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</si>
  <si>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</si>
  <si>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</si>
  <si>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</si>
  <si>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</si>
  <si>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</si>
  <si>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</si>
  <si>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</si>
  <si>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</si>
  <si>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</si>
  <si>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</si>
  <si>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</si>
  <si>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</si>
  <si>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</si>
  <si>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</si>
  <si>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</si>
  <si>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</si>
  <si>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</si>
  <si>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</si>
  <si>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</si>
  <si>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</si>
  <si>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</si>
  <si>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</si>
  <si>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</si>
  <si>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</si>
  <si>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</si>
  <si>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</si>
  <si>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</si>
  <si>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</si>
  <si>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</si>
  <si>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</si>
  <si>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</si>
  <si>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</si>
  <si>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</si>
  <si>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</si>
  <si>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</si>
  <si>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</si>
  <si>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</si>
  <si>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</si>
  <si>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</si>
  <si>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</si>
  <si>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</si>
  <si>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</si>
  <si>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</si>
  <si>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</si>
  <si>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</si>
  <si>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</si>
  <si>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</si>
  <si>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</si>
  <si>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</si>
  <si>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</si>
  <si>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</si>
  <si>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</si>
  <si>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</si>
  <si>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</si>
  <si>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</si>
  <si>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</si>
  <si>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</si>
  <si>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</si>
  <si>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</si>
  <si>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</si>
  <si>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</si>
  <si>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</si>
  <si>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</si>
  <si>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</si>
  <si>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</si>
  <si>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</si>
  <si>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</si>
  <si>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</si>
  <si>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</si>
  <si>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</si>
  <si>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</si>
  <si>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</si>
  <si>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</si>
  <si>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</si>
  <si>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</si>
  <si>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</si>
  <si>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</si>
  <si>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</si>
  <si>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</si>
  <si>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</si>
  <si>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</si>
  <si>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</si>
  <si>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</si>
  <si>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</si>
  <si>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</si>
  <si>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</si>
  <si>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</si>
  <si>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</si>
  <si>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</si>
  <si>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</si>
  <si>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</si>
  <si>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</si>
  <si>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</si>
  <si>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</si>
  <si>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</si>
  <si>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</si>
  <si>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</si>
  <si>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</si>
  <si>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</si>
  <si>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</si>
  <si>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</si>
  <si>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</si>
  <si>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</si>
  <si>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</si>
  <si>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</si>
  <si>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</si>
  <si>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</si>
  <si>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</si>
  <si>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</si>
  <si>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</si>
  <si>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</si>
  <si>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</si>
  <si>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</si>
  <si>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</si>
  <si>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</si>
  <si>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</si>
  <si>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</si>
  <si>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</si>
  <si>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</si>
  <si>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</si>
  <si>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</si>
  <si>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</si>
  <si>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</si>
  <si>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</si>
  <si>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</si>
  <si>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</si>
  <si>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</si>
  <si>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</si>
  <si>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</si>
  <si>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</si>
  <si>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</si>
  <si>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</si>
  <si>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</si>
  <si>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</si>
  <si>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</si>
  <si>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</si>
  <si>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</si>
  <si>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</si>
  <si>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</si>
  <si>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</si>
  <si>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</si>
  <si>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</si>
  <si>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</si>
  <si>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</si>
  <si>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</si>
  <si>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</si>
  <si>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</si>
  <si>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</si>
  <si>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</si>
  <si>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</si>
  <si>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</si>
  <si>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</si>
  <si>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</si>
  <si>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</si>
  <si>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</si>
  <si>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</si>
  <si>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</si>
  <si>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</si>
  <si>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</si>
  <si>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</si>
  <si>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</si>
  <si>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</si>
  <si>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</si>
  <si>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</si>
  <si>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</si>
  <si>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</si>
  <si>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</si>
  <si>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</si>
  <si>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</si>
  <si>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</si>
  <si>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</si>
  <si>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</si>
  <si>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</si>
  <si>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</si>
  <si>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</si>
  <si>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</si>
  <si>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</si>
  <si>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</si>
  <si>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</si>
  <si>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</si>
  <si>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</si>
  <si>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</si>
  <si>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</si>
  <si>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</si>
  <si>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</si>
  <si>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</si>
  <si>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</si>
  <si>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</si>
  <si>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</si>
  <si>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</si>
  <si>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</si>
  <si>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</si>
  <si>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</si>
  <si>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</si>
  <si>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</si>
  <si>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</si>
  <si>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</si>
  <si>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</si>
  <si>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</si>
  <si>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</si>
  <si>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</si>
  <si>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</si>
  <si>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</si>
  <si>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</si>
  <si>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</si>
  <si>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</si>
  <si>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</si>
  <si>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</si>
  <si>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</si>
  <si>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</si>
  <si>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</si>
  <si>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</si>
  <si>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</si>
  <si>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</si>
  <si>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</si>
  <si>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</si>
  <si>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</si>
  <si>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</si>
  <si>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</si>
  <si>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</si>
  <si>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</si>
  <si>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</si>
  <si>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</si>
  <si>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</si>
  <si>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</si>
  <si>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</si>
  <si>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</si>
  <si>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</si>
  <si>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</si>
  <si>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</si>
  <si>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</si>
  <si>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</si>
  <si>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</si>
  <si>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</si>
  <si>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</si>
  <si>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</si>
  <si>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</si>
  <si>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</si>
  <si>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</si>
  <si>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</si>
  <si>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</si>
  <si>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</si>
  <si>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</si>
  <si>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</si>
  <si>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</si>
  <si>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</si>
  <si>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</si>
  <si>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</si>
  <si>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</si>
  <si>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</si>
  <si>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</si>
  <si>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</si>
  <si>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</si>
  <si>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</si>
  <si>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</si>
  <si>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</si>
  <si>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</si>
  <si>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</si>
  <si>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</si>
  <si>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</si>
  <si>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</si>
  <si>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</si>
  <si>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</si>
  <si>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</si>
  <si>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</si>
  <si>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</si>
  <si>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</si>
  <si>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</si>
  <si>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</si>
  <si>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</si>
  <si>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</si>
  <si>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</si>
  <si>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</si>
  <si>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</si>
  <si>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</si>
  <si>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</si>
  <si>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</si>
  <si>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</si>
  <si>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</si>
  <si>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</si>
  <si>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</si>
  <si>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</si>
  <si>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</si>
  <si>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</si>
  <si>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</si>
  <si>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</si>
  <si>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</si>
  <si>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</si>
  <si>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</si>
  <si>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</si>
  <si>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</si>
  <si>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</si>
  <si>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</si>
  <si>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</si>
  <si>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</si>
  <si>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</si>
  <si>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</si>
  <si>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</si>
  <si>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</si>
  <si>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</si>
  <si>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</si>
  <si>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</si>
  <si>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</si>
  <si>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</si>
  <si>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</si>
  <si>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</si>
  <si>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</si>
  <si>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</si>
  <si>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</si>
  <si>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</si>
  <si>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</si>
  <si>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</si>
  <si>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</si>
  <si>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</si>
  <si>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</si>
  <si>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</si>
  <si>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</si>
  <si>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</si>
  <si>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</si>
  <si>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</si>
  <si>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</si>
  <si>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</si>
  <si>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</si>
  <si>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</si>
  <si>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</si>
  <si>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</si>
  <si>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</si>
  <si>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</si>
  <si>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</si>
  <si>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</si>
  <si>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</si>
  <si>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</si>
  <si>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</si>
  <si>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</si>
  <si>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</si>
  <si>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</si>
  <si>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</si>
  <si>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</si>
  <si>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</si>
  <si>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</si>
  <si>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</si>
  <si>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</si>
  <si>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</si>
  <si>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</si>
  <si>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</si>
  <si>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</si>
  <si>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</si>
  <si>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</si>
  <si>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</si>
  <si>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</si>
  <si>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</si>
  <si>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</si>
  <si>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</si>
  <si>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</si>
  <si>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</si>
  <si>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</si>
  <si>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</si>
  <si>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</si>
  <si>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</si>
  <si>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</si>
  <si>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</si>
  <si>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</si>
  <si>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</si>
  <si>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</si>
  <si>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</si>
  <si>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</si>
  <si>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</si>
  <si>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</si>
  <si>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</si>
  <si>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</si>
  <si>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</si>
  <si>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</si>
  <si>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</si>
  <si>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</si>
  <si>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</si>
  <si>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</si>
  <si>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</si>
  <si>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</si>
  <si>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</si>
  <si>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</si>
  <si>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</si>
  <si>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</si>
  <si>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</si>
  <si>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</si>
  <si>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</si>
  <si>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</si>
  <si>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</si>
  <si>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</si>
  <si>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</si>
  <si>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</si>
  <si>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</si>
  <si>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</si>
  <si>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</si>
  <si>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</si>
  <si>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</si>
  <si>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</si>
  <si>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</si>
  <si>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</si>
  <si>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</si>
  <si>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</si>
  <si>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</si>
  <si>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</si>
  <si>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</si>
  <si>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</si>
  <si>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</si>
  <si>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</si>
  <si>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</si>
  <si>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</si>
  <si>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</si>
  <si>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</si>
  <si>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</si>
  <si>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</si>
  <si>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</si>
  <si>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</si>
  <si>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</si>
  <si>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</si>
  <si>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</si>
  <si>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</si>
  <si>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</si>
  <si>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</si>
  <si>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</si>
  <si>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</si>
  <si>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</si>
  <si>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</si>
  <si>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</si>
  <si>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</si>
  <si>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</si>
  <si>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</si>
  <si>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</si>
  <si>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</si>
  <si>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</si>
  <si>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</si>
  <si>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</si>
  <si>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</si>
  <si>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</si>
  <si>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</si>
  <si>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</si>
  <si>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</si>
  <si>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</si>
  <si>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</si>
  <si>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</si>
  <si>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</si>
  <si>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</si>
  <si>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</si>
  <si>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</si>
  <si>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</si>
  <si>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</si>
  <si>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</si>
  <si>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</si>
  <si>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</si>
  <si>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</si>
  <si>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</si>
  <si>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</si>
  <si>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</si>
  <si>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</si>
  <si>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</si>
  <si>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</si>
  <si>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</si>
  <si>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</si>
  <si>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</si>
  <si>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</si>
  <si>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</si>
  <si>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</si>
  <si>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</si>
  <si>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</si>
  <si>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</si>
  <si>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</si>
  <si>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</si>
  <si>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</si>
  <si>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</si>
  <si>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</si>
  <si>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</si>
  <si>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</si>
  <si>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</si>
  <si>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</si>
  <si>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</si>
  <si>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</si>
  <si>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</si>
  <si>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</si>
  <si>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</si>
  <si>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</si>
  <si>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</si>
  <si>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</si>
  <si>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</si>
  <si>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</si>
  <si>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</si>
  <si>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</si>
  <si>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</si>
  <si>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</si>
  <si>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</si>
  <si>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</si>
  <si>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</si>
  <si>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</si>
  <si>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</si>
  <si>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</si>
  <si>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</si>
  <si>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</si>
  <si>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</si>
  <si>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</si>
  <si>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</si>
  <si>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</si>
  <si>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</si>
  <si>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</si>
  <si>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</si>
  <si>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</si>
  <si>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</si>
  <si>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</si>
  <si>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</si>
  <si>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</si>
  <si>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</si>
  <si>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</si>
  <si>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</si>
  <si>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</si>
  <si>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</si>
  <si>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</si>
  <si>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</si>
  <si>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</si>
  <si>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</si>
  <si>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</si>
  <si>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</si>
  <si>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</si>
  <si>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</si>
  <si>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</si>
  <si>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</si>
  <si>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</si>
  <si>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</si>
  <si>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</si>
  <si>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</si>
  <si>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</si>
  <si>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</si>
  <si>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</si>
  <si>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</si>
  <si>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</si>
  <si>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</si>
  <si>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</si>
  <si>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</si>
  <si>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</si>
  <si>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</si>
  <si>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</si>
  <si>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</si>
  <si>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</si>
  <si>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</si>
  <si>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</si>
  <si>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</si>
  <si>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</si>
  <si>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</si>
  <si>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</si>
  <si>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</si>
  <si>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</si>
  <si>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</si>
  <si>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</si>
  <si>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</si>
  <si>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</si>
  <si>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</si>
  <si>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</si>
  <si>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</si>
  <si>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</si>
  <si>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</si>
  <si>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</si>
  <si>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</si>
  <si>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</si>
  <si>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</si>
  <si>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</si>
  <si>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</si>
  <si>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</si>
  <si>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</si>
  <si>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</si>
  <si>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</si>
  <si>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</si>
  <si>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</si>
  <si>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</si>
  <si>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</si>
  <si>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</si>
  <si>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</si>
  <si>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</si>
  <si>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</si>
  <si>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</si>
  <si>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</si>
  <si>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</si>
  <si>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</si>
  <si>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</si>
  <si>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</si>
  <si>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</si>
  <si>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</si>
  <si>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</si>
  <si>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</si>
  <si>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</si>
  <si>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</si>
  <si>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</si>
  <si>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</si>
  <si>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</si>
  <si>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</si>
  <si>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</si>
  <si>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</si>
  <si>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</si>
  <si>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</si>
  <si>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</si>
  <si>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</si>
  <si>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</si>
  <si>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</si>
  <si>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</si>
  <si>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</si>
  <si>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</si>
  <si>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</si>
  <si>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</si>
  <si>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</si>
  <si>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</si>
  <si>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</si>
  <si>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</si>
  <si>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</si>
  <si>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</si>
  <si>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</si>
  <si>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</si>
  <si>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</si>
  <si>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</si>
  <si>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</si>
  <si>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</si>
  <si>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</si>
  <si>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</si>
  <si>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</si>
  <si>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</si>
  <si>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</si>
  <si>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</si>
  <si>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</si>
  <si>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</si>
  <si>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</si>
  <si>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</si>
  <si>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</si>
  <si>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</si>
  <si>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</si>
  <si>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</si>
  <si>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</si>
  <si>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</si>
  <si>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</si>
  <si>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</si>
  <si>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</si>
  <si>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</si>
  <si>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</si>
  <si>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</si>
  <si>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</si>
  <si>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</si>
  <si>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</si>
  <si>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</si>
  <si>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</si>
  <si>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</si>
  <si>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</si>
  <si>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</si>
  <si>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</si>
  <si>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</si>
  <si>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</si>
  <si>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</si>
  <si>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</si>
  <si>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</si>
  <si>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</si>
  <si>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</si>
  <si>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</si>
  <si>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</si>
  <si>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</si>
  <si>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</si>
  <si>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</si>
  <si>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</si>
  <si>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</si>
  <si>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</si>
  <si>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</si>
  <si>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</si>
  <si>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</si>
  <si>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</si>
  <si>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</si>
  <si>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</si>
  <si>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</si>
  <si>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</si>
  <si>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</si>
  <si>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</si>
  <si>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</si>
  <si>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</si>
  <si>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</si>
  <si>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</si>
  <si>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</si>
  <si>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</si>
  <si>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</si>
  <si>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</si>
  <si>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</si>
  <si>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</si>
  <si>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</si>
  <si>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</si>
  <si>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</si>
  <si>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</si>
  <si>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</si>
  <si>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</si>
  <si>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</si>
  <si>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</si>
  <si>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</si>
  <si>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</si>
  <si>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</si>
  <si>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</si>
  <si>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</si>
  <si>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</si>
  <si>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</si>
  <si>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</si>
  <si>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</si>
  <si>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</si>
  <si>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</si>
  <si>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</si>
  <si>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</si>
  <si>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</si>
  <si>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</si>
  <si>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</si>
  <si>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</si>
  <si>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</si>
  <si>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</si>
  <si>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</si>
  <si>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</si>
  <si>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</si>
  <si>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</si>
  <si>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</si>
  <si>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</si>
  <si>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</si>
  <si>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</si>
  <si>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</si>
  <si>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</si>
  <si>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</si>
  <si>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</si>
  <si>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</si>
  <si>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</si>
  <si>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</si>
  <si>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</si>
  <si>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</si>
  <si>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</si>
  <si>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</si>
  <si>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</si>
  <si>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</si>
  <si>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</si>
  <si>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</si>
  <si>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</si>
  <si>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</si>
  <si>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</si>
  <si>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</si>
  <si>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</si>
  <si>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</si>
  <si>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</si>
  <si>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</si>
  <si>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</si>
  <si>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</si>
  <si>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</si>
  <si>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</si>
  <si>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</si>
  <si>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</si>
  <si>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</si>
  <si>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</si>
  <si>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</si>
  <si>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</si>
  <si>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</si>
  <si>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</si>
  <si>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</si>
  <si>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</si>
  <si>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</si>
  <si>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</si>
  <si>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</si>
  <si>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</si>
  <si>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</si>
  <si>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</si>
  <si>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</si>
  <si>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</si>
  <si>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</si>
  <si>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</si>
  <si>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</si>
  <si>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</si>
  <si>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</si>
  <si>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</si>
  <si>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</si>
  <si>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</si>
  <si>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</si>
  <si>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</si>
  <si>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</si>
  <si>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</si>
  <si>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</si>
  <si>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</si>
  <si>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</si>
  <si>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</si>
  <si>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</si>
  <si>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</si>
  <si>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</si>
  <si>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</si>
  <si>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</si>
  <si>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</si>
  <si>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</si>
  <si>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</si>
  <si>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</si>
  <si>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</si>
  <si>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</si>
  <si>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</si>
  <si>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</si>
  <si>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</si>
  <si>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</si>
  <si>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</si>
  <si>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</si>
  <si>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</si>
  <si>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</si>
  <si>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</si>
  <si>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</si>
  <si>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</si>
  <si>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</si>
  <si>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</si>
  <si>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</si>
  <si>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</si>
  <si>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</si>
  <si>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</si>
  <si>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</si>
  <si>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</si>
  <si>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</si>
  <si>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</si>
  <si>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</si>
  <si>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</si>
  <si>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</si>
  <si>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</si>
  <si>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</si>
  <si>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</si>
  <si>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</si>
  <si>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</si>
  <si>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</si>
  <si>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</si>
  <si>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</si>
  <si>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</si>
  <si>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</si>
  <si>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</si>
  <si>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</si>
  <si>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</si>
  <si>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</si>
  <si>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</si>
  <si>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</si>
  <si>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</si>
  <si>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</si>
  <si>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</si>
  <si>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</si>
  <si>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</si>
  <si>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</si>
  <si>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</si>
  <si>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</si>
  <si>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</si>
  <si>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</si>
  <si>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</si>
  <si>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</si>
  <si>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</si>
  <si>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</si>
  <si>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</si>
  <si>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</si>
  <si>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</si>
  <si>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</si>
  <si>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</si>
  <si>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</si>
  <si>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</si>
  <si>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</si>
  <si>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</si>
  <si>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</si>
  <si>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</si>
  <si>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</si>
  <si>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</si>
  <si>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</si>
  <si>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</si>
  <si>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</si>
  <si>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</si>
  <si>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</si>
  <si>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</si>
  <si>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</si>
  <si>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</si>
  <si>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</si>
  <si>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</si>
  <si>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</si>
  <si>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</si>
  <si>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</si>
  <si>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</si>
  <si>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</si>
  <si>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</si>
  <si>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</si>
  <si>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</si>
  <si>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</si>
  <si>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</si>
  <si>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</si>
  <si>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</si>
  <si>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</si>
  <si>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</si>
  <si>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</si>
  <si>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</si>
  <si>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</si>
  <si>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</si>
  <si>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</si>
  <si>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</si>
  <si>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</si>
  <si>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</si>
  <si>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</si>
  <si>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</si>
  <si>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</si>
  <si>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</si>
  <si>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</si>
  <si>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</si>
  <si>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</si>
  <si>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</si>
  <si>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</si>
  <si>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</si>
  <si>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</si>
  <si>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</si>
  <si>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</si>
  <si>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</si>
  <si>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</si>
  <si>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</si>
  <si>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</si>
  <si>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</si>
  <si>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</si>
  <si>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</si>
  <si>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</si>
  <si>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</si>
  <si>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</si>
  <si>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</si>
  <si>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</si>
  <si>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</si>
  <si>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</si>
  <si>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</si>
  <si>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</si>
  <si>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</si>
  <si>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</si>
  <si>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</si>
  <si>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</si>
  <si>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</si>
  <si>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</si>
  <si>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</si>
  <si>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</si>
  <si>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</si>
  <si>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</si>
  <si>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</si>
  <si>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</si>
  <si>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</si>
  <si>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</si>
  <si>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</si>
  <si>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</si>
  <si>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</si>
  <si>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</si>
  <si>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</si>
  <si>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</si>
  <si>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</si>
  <si>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</si>
  <si>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</si>
  <si>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</si>
  <si>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</si>
  <si>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</si>
  <si>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</si>
  <si>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</si>
  <si>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</si>
  <si>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</si>
  <si>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</si>
  <si>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</si>
  <si>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</si>
  <si>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</si>
  <si>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</si>
  <si>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</si>
  <si>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</si>
  <si>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</si>
  <si>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</si>
  <si>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</si>
  <si>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</si>
  <si>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</si>
  <si>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</si>
  <si>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</si>
  <si>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</si>
  <si>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</si>
  <si>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</si>
  <si>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</si>
  <si>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</si>
  <si>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</si>
  <si>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</si>
  <si>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</si>
  <si>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</si>
  <si>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</si>
  <si>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</si>
  <si>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</si>
  <si>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</si>
  <si>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</si>
  <si>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</si>
  <si>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</si>
  <si>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</si>
  <si>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</si>
  <si>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</si>
  <si>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</si>
  <si>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</si>
  <si>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</si>
  <si>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</si>
  <si>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</si>
  <si>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</si>
  <si>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</si>
  <si>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</si>
  <si>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</si>
  <si>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</si>
  <si>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</si>
  <si>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</si>
  <si>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</si>
  <si>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</si>
  <si>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</si>
  <si>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</si>
  <si>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</si>
  <si>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</si>
  <si>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</si>
  <si>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</si>
  <si>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</si>
  <si>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</si>
  <si>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</si>
  <si>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</si>
  <si>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</si>
  <si>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</si>
  <si>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</si>
  <si>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</si>
  <si>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</si>
  <si>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</si>
  <si>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</si>
  <si>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</si>
  <si>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</si>
  <si>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</si>
  <si>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</si>
  <si>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</si>
  <si>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</si>
  <si>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</si>
  <si>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</si>
  <si>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</si>
  <si>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</si>
  <si>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</si>
  <si>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</si>
  <si>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</si>
  <si>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</si>
  <si>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</si>
  <si>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</si>
  <si>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</si>
  <si>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</si>
  <si>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</si>
  <si>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</si>
  <si>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</si>
  <si>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</si>
  <si>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</si>
  <si>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</si>
  <si>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</si>
  <si>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</si>
  <si>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</si>
  <si>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</si>
  <si>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</si>
  <si>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</si>
  <si>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</si>
  <si>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</si>
  <si>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</si>
  <si>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</si>
  <si>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</si>
  <si>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</si>
  <si>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</si>
  <si>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</si>
  <si>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</si>
  <si>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</si>
  <si>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</si>
  <si>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</si>
  <si>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</si>
  <si>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</si>
  <si>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</si>
  <si>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</si>
  <si>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</si>
  <si>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</si>
  <si>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</si>
  <si>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</si>
  <si>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</si>
  <si>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</si>
  <si>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</si>
  <si>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</si>
  <si>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</si>
  <si>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</si>
  <si>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</si>
  <si>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</si>
  <si>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</si>
  <si>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</si>
  <si>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</si>
  <si>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</si>
  <si>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</si>
  <si>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</si>
  <si>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</si>
  <si>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</si>
  <si>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</si>
  <si>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</si>
  <si>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</si>
  <si>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</si>
  <si>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</si>
  <si>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</si>
  <si>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</si>
  <si>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</si>
  <si>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</si>
  <si>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</si>
  <si>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</si>
  <si>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</si>
  <si>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</si>
  <si>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</si>
  <si>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</si>
  <si>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</si>
  <si>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</si>
  <si>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</si>
  <si>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</si>
  <si>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</si>
  <si>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</si>
  <si>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</si>
  <si>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</si>
  <si>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</si>
  <si>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</si>
  <si>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</si>
  <si>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</si>
  <si>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</si>
  <si>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</si>
  <si>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</si>
  <si>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</si>
  <si>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</si>
  <si>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</si>
  <si>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</si>
  <si>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</si>
  <si>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</si>
  <si>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</si>
  <si>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</si>
  <si>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</si>
  <si>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</si>
  <si>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</si>
  <si>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</si>
  <si>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</si>
  <si>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</si>
  <si>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</si>
  <si>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</si>
  <si>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</si>
  <si>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</si>
  <si>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</si>
  <si>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</si>
  <si>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</si>
  <si>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</si>
  <si>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</si>
  <si>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</si>
  <si>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</si>
  <si>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</si>
  <si>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</si>
  <si>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</si>
  <si>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</si>
  <si>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</si>
  <si>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</si>
  <si>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</si>
  <si>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</si>
  <si>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</si>
  <si>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</si>
  <si>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</si>
  <si>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</si>
  <si>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</si>
  <si>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</si>
  <si>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</si>
  <si>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</si>
  <si>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</si>
  <si>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</si>
  <si>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</si>
  <si>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</si>
  <si>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</si>
  <si>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</si>
  <si>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</si>
  <si>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</si>
  <si>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</si>
  <si>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</si>
  <si>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</si>
  <si>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</si>
  <si>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</si>
  <si>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</si>
  <si>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</si>
  <si>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</si>
  <si>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</si>
  <si>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</si>
  <si>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</si>
  <si>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</si>
  <si>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</si>
  <si>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</si>
  <si>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</si>
  <si>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</si>
  <si>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</si>
  <si>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</si>
  <si>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</si>
  <si>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</si>
  <si>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</si>
  <si>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</si>
  <si>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</si>
  <si>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</si>
  <si>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</si>
  <si>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</si>
  <si>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</si>
  <si>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</si>
  <si>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</si>
  <si>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</si>
  <si>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</si>
  <si>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</si>
  <si>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</si>
  <si>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</si>
  <si>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</si>
  <si>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</si>
  <si>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</si>
  <si>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</si>
  <si>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</si>
  <si>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</si>
  <si>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</si>
  <si>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</si>
  <si>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</si>
  <si>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</si>
  <si>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</si>
  <si>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</si>
  <si>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</si>
  <si>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</si>
  <si>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</si>
  <si>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</si>
  <si>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</si>
  <si>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</si>
  <si>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</si>
  <si>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</si>
  <si>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</si>
  <si>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</si>
  <si>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</si>
  <si>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</si>
  <si>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</si>
  <si>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</si>
  <si>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</si>
  <si>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</si>
  <si>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</si>
  <si>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</si>
  <si>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</si>
  <si>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</si>
  <si>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</si>
  <si>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</si>
  <si>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</si>
  <si>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</si>
  <si>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</si>
  <si>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</si>
  <si>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</si>
  <si>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</si>
  <si>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</si>
  <si>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</si>
  <si>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</si>
  <si>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</si>
  <si>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</si>
  <si>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</si>
  <si>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</si>
  <si>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</si>
  <si>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</si>
  <si>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</si>
  <si>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</si>
  <si>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</si>
  <si>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</si>
  <si>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</si>
  <si>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</si>
  <si>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</si>
  <si>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</si>
  <si>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</si>
  <si>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</si>
  <si>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</si>
  <si>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</si>
  <si>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</si>
  <si>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</si>
  <si>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</si>
  <si>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</si>
  <si>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</si>
  <si>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</si>
  <si>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</si>
  <si>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</si>
  <si>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</si>
  <si>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</si>
  <si>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</si>
  <si>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</si>
  <si>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</si>
  <si>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</si>
  <si>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</si>
  <si>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</si>
  <si>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</si>
  <si>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</si>
  <si>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</si>
  <si>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</si>
  <si>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</si>
  <si>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</si>
  <si>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</si>
  <si>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</si>
  <si>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</si>
  <si>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</si>
  <si>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</si>
  <si>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</si>
  <si>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</si>
  <si>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</si>
  <si>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</si>
  <si>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</si>
  <si>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</si>
  <si>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</si>
  <si>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</si>
  <si>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</si>
  <si>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</si>
  <si>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</si>
  <si>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</si>
  <si>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</si>
  <si>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</si>
  <si>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</si>
  <si>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</si>
  <si>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</si>
  <si>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</si>
  <si>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</si>
  <si>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</si>
  <si>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</si>
  <si>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</si>
  <si>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</si>
  <si>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</si>
  <si>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</si>
  <si>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</si>
  <si>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</si>
  <si>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</si>
  <si>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</si>
  <si>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</si>
  <si>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</si>
  <si>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</si>
  <si>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</si>
  <si>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</si>
  <si>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</si>
  <si>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</si>
  <si>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</si>
  <si>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</si>
  <si>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</si>
  <si>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</si>
  <si>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</si>
  <si>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</si>
  <si>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</si>
  <si>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</si>
  <si>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</si>
  <si>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</si>
  <si>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</si>
  <si>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</si>
  <si>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</si>
  <si>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</si>
  <si>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</si>
  <si>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</si>
  <si>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</si>
  <si>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</si>
  <si>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</si>
  <si>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</si>
  <si>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</si>
  <si>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</si>
  <si>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</si>
  <si>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</si>
  <si>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</si>
  <si>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</si>
  <si>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</si>
  <si>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</si>
  <si>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</si>
  <si>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</si>
  <si>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</si>
  <si>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</si>
  <si>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</si>
  <si>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</si>
  <si>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</si>
  <si>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</si>
  <si>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</si>
  <si>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</si>
  <si>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</si>
  <si>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</si>
  <si>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</si>
  <si>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</si>
  <si>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</si>
  <si>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</si>
  <si>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</si>
  <si>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</si>
  <si>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</si>
  <si>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</si>
  <si>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</si>
  <si>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</si>
  <si>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</si>
  <si>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</si>
  <si>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</si>
  <si>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</si>
  <si>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</si>
  <si>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</si>
  <si>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</si>
  <si>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</si>
  <si>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</si>
  <si>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</si>
  <si>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</si>
  <si>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</si>
  <si>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</si>
  <si>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</si>
  <si>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</si>
  <si>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</si>
  <si>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</si>
  <si>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</si>
  <si>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</si>
  <si>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</si>
  <si>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</si>
  <si>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</si>
  <si>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</si>
  <si>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</si>
  <si>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</si>
  <si>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</si>
  <si>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</si>
  <si>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</si>
  <si>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</si>
  <si>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</si>
  <si>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</si>
  <si>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</si>
  <si>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</si>
  <si>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</si>
  <si>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</si>
  <si>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</si>
  <si>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</si>
  <si>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</si>
  <si>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</si>
  <si>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</si>
  <si>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</si>
  <si>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</si>
  <si>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</si>
  <si>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</si>
  <si>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</si>
  <si>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</si>
  <si>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</si>
  <si>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</si>
  <si>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</si>
  <si>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</si>
  <si>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</si>
  <si>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</si>
  <si>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</si>
  <si>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</si>
  <si>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</si>
  <si>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</si>
  <si>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</si>
  <si>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</si>
  <si>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</si>
  <si>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</si>
  <si>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</si>
  <si>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</si>
  <si>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</si>
  <si>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</si>
  <si>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</si>
  <si>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</si>
  <si>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</si>
  <si>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</si>
  <si>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</si>
  <si>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</si>
  <si>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</si>
  <si>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</si>
  <si>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</si>
  <si>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</si>
  <si>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</si>
  <si>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</si>
  <si>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</si>
  <si>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</si>
  <si>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</si>
  <si>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</si>
  <si>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</si>
  <si>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</si>
  <si>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</si>
  <si>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</si>
  <si>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</si>
  <si>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</si>
  <si>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</si>
  <si>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</si>
  <si>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</si>
  <si>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</si>
  <si>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</si>
  <si>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</si>
  <si>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</si>
  <si>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</si>
  <si>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</si>
  <si>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</si>
  <si>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</si>
  <si>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</si>
  <si>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</si>
  <si>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</si>
  <si>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</si>
  <si>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</si>
  <si>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</si>
  <si>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</si>
  <si>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</si>
  <si>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</si>
  <si>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</si>
  <si>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</si>
  <si>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</si>
  <si>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</si>
  <si>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</si>
  <si>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</si>
  <si>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</si>
  <si>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</si>
  <si>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</si>
  <si>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</si>
  <si>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</si>
  <si>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</si>
  <si>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</si>
  <si>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</si>
  <si>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</si>
  <si>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</si>
  <si>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</si>
  <si>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</si>
  <si>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</si>
  <si>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</si>
  <si>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</si>
  <si>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</si>
  <si>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</si>
  <si>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</si>
  <si>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</si>
  <si>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</si>
  <si>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</si>
  <si>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</si>
  <si>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</si>
  <si>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</si>
  <si>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</si>
  <si>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</si>
  <si>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</si>
  <si>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</si>
  <si>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</si>
  <si>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</si>
  <si>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</si>
  <si>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</si>
  <si>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</si>
  <si>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</si>
  <si>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</si>
  <si>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</si>
  <si>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</si>
  <si>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</si>
  <si>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</si>
  <si>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</si>
  <si>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</si>
  <si>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</si>
  <si>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</si>
  <si>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</si>
  <si>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</si>
  <si>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</si>
  <si>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</si>
  <si>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</si>
  <si>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</si>
  <si>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</si>
  <si>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</si>
  <si>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</si>
  <si>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</si>
  <si>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</si>
  <si>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</si>
  <si>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</si>
  <si>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</si>
  <si>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</si>
  <si>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</si>
  <si>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</si>
  <si>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</si>
  <si>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</si>
  <si>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</si>
  <si>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</si>
  <si>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</si>
  <si>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</si>
  <si>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</si>
  <si>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</si>
  <si>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</si>
  <si>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</si>
  <si>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</si>
  <si>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</si>
  <si>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</si>
  <si>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</si>
  <si>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</si>
  <si>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</si>
  <si>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</si>
  <si>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</si>
  <si>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</si>
  <si>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</si>
  <si>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</si>
  <si>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</si>
  <si>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</si>
  <si>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</si>
  <si>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</si>
  <si>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</si>
  <si>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</si>
  <si>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</si>
  <si>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</si>
  <si>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</si>
  <si>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</si>
  <si>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</si>
  <si>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</si>
  <si>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</si>
  <si>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</si>
  <si>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</si>
  <si>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</si>
  <si>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</si>
  <si>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</si>
  <si>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</si>
  <si>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</si>
  <si>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</si>
  <si>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</si>
  <si>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</si>
  <si>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</si>
  <si>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</si>
  <si>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</si>
  <si>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</si>
  <si>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</si>
  <si>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</si>
  <si>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</si>
  <si>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</si>
  <si>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</si>
  <si>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</si>
  <si>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</si>
  <si>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</si>
  <si>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</si>
  <si>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</si>
  <si>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</si>
  <si>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</si>
  <si>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</si>
  <si>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</si>
  <si>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</si>
  <si>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</si>
  <si>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</si>
  <si>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</si>
  <si>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</si>
  <si>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</si>
  <si>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</si>
  <si>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</si>
  <si>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</si>
  <si>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</si>
  <si>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</si>
  <si>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</si>
  <si>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</si>
  <si>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</si>
  <si>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</si>
  <si>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</si>
  <si>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</si>
  <si>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</si>
  <si>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</si>
  <si>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</si>
  <si>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</si>
  <si>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</si>
  <si>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</si>
  <si>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</si>
  <si>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</si>
  <si>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</si>
  <si>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</si>
  <si>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</si>
  <si>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</si>
  <si>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</si>
  <si>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</si>
  <si>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</si>
  <si>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</si>
  <si>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</si>
  <si>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</si>
  <si>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</si>
  <si>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</si>
  <si>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</si>
  <si>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</si>
  <si>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</si>
  <si>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</si>
  <si>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</si>
  <si>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</si>
  <si>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</si>
  <si>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</si>
  <si>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</si>
  <si>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</si>
  <si>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</si>
  <si>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</si>
  <si>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</si>
  <si>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</si>
  <si>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</si>
  <si>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</si>
  <si>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</si>
  <si>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</si>
  <si>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</si>
  <si>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</si>
  <si>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</si>
  <si>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</si>
  <si>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</si>
  <si>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</si>
  <si>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</si>
  <si>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</si>
  <si>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</si>
  <si>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</si>
  <si>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</si>
  <si>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</si>
  <si>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</si>
  <si>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</si>
  <si>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</si>
  <si>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</si>
  <si>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</si>
  <si>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</si>
  <si>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</si>
  <si>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</si>
  <si>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</si>
  <si>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</si>
  <si>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</si>
  <si>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</si>
  <si>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</si>
  <si>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</si>
  <si>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</si>
  <si>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</si>
  <si>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</si>
  <si>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</si>
  <si>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</si>
  <si>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</si>
  <si>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</si>
  <si>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</si>
  <si>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</si>
  <si>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</si>
  <si>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</si>
  <si>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</si>
  <si>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</si>
  <si>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</si>
  <si>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</si>
  <si>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</si>
  <si>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</si>
  <si>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</si>
  <si>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</si>
  <si>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</si>
  <si>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</si>
  <si>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</si>
  <si>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</si>
  <si>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</si>
  <si>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</si>
  <si>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</si>
  <si>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</si>
  <si>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</si>
  <si>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</si>
  <si>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</si>
  <si>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</si>
  <si>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</si>
  <si>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</si>
  <si>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</si>
  <si>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</si>
  <si>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</si>
  <si>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</si>
  <si>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</si>
  <si>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</si>
  <si>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</si>
  <si>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</si>
  <si>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</si>
  <si>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</si>
  <si>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</si>
  <si>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</si>
  <si>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</si>
  <si>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</si>
  <si>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</si>
  <si>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</si>
  <si>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</si>
  <si>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</si>
  <si>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</si>
  <si>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</si>
  <si>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</si>
  <si>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</si>
  <si>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</si>
  <si>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</si>
  <si>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</si>
  <si>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</si>
  <si>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</si>
  <si>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</si>
  <si>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</si>
  <si>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</si>
  <si>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</si>
  <si>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</si>
  <si>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</si>
  <si>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</si>
  <si>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</si>
  <si>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</si>
  <si>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</si>
  <si>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</si>
  <si>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</si>
  <si>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</si>
  <si>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</si>
  <si>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</si>
  <si>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</si>
  <si>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</si>
  <si>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</si>
  <si>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</si>
  <si>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</si>
  <si>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</si>
  <si>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</si>
  <si>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</si>
  <si>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</si>
  <si>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</si>
  <si>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</si>
  <si>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</si>
  <si>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</si>
  <si>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</si>
  <si>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</si>
  <si>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</si>
  <si>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</si>
  <si>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</si>
  <si>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</si>
  <si>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</si>
  <si>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</si>
  <si>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</si>
  <si>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</si>
  <si>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</si>
  <si>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</si>
  <si>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</si>
  <si>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</si>
  <si>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</si>
  <si>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</si>
  <si>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</si>
  <si>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</si>
  <si>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</si>
  <si>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</si>
  <si>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</si>
  <si>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</si>
  <si>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</si>
  <si>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</si>
  <si>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</si>
  <si>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</si>
  <si>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</si>
  <si>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</si>
  <si>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</si>
  <si>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</si>
  <si>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</si>
  <si>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</si>
  <si>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</si>
  <si>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</si>
  <si>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</si>
  <si>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</si>
  <si>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</si>
  <si>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</si>
  <si>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</si>
  <si>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</si>
  <si>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</si>
  <si>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</si>
  <si>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</si>
  <si>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</si>
  <si>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</si>
  <si>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</si>
  <si>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</si>
  <si>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</si>
  <si>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</si>
  <si>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</si>
  <si>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</si>
  <si>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</si>
  <si>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</si>
  <si>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</si>
  <si>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</si>
  <si>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</si>
  <si>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</si>
  <si>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</si>
  <si>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</si>
  <si>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</si>
  <si>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</si>
  <si>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</si>
  <si>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</si>
  <si>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</si>
  <si>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</si>
  <si>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</si>
  <si>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</si>
  <si>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</si>
  <si>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</si>
  <si>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</si>
  <si>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</si>
  <si>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</si>
  <si>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</si>
  <si>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</si>
  <si>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</si>
  <si>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</si>
  <si>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</si>
  <si>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</si>
  <si>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</si>
  <si>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</si>
  <si>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</si>
  <si>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</si>
  <si>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</si>
  <si>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</si>
  <si>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</si>
  <si>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</si>
  <si>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</si>
  <si>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</si>
  <si>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</si>
  <si>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</si>
  <si>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</si>
  <si>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</si>
  <si>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</si>
  <si>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</si>
  <si>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</si>
  <si>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</si>
  <si>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</si>
  <si>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</si>
  <si>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</si>
  <si>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</si>
  <si>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</si>
  <si>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</si>
  <si>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</si>
  <si>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</si>
  <si>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</si>
  <si>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</si>
  <si>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</si>
  <si>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</si>
  <si>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</si>
  <si>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</si>
  <si>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</si>
  <si>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</si>
  <si>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</si>
  <si>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</si>
  <si>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</si>
  <si>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</si>
  <si>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</si>
  <si>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</si>
  <si>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</si>
  <si>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</si>
  <si>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</si>
  <si>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</si>
  <si>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</si>
  <si>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</si>
  <si>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</si>
  <si>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</si>
  <si>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</si>
  <si>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</si>
  <si>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</si>
  <si>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</si>
  <si>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</si>
  <si>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</si>
  <si>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</si>
  <si>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</si>
  <si>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</si>
  <si>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</si>
  <si>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</si>
  <si>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</si>
  <si>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</si>
  <si>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</si>
  <si>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</si>
  <si>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</si>
  <si>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</si>
  <si>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</si>
  <si>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</si>
  <si>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</si>
  <si>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</si>
  <si>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</si>
  <si>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</si>
  <si>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</si>
  <si>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</si>
  <si>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</si>
  <si>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</si>
  <si>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</si>
  <si>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</si>
  <si>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</si>
  <si>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</si>
  <si>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</si>
  <si>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</si>
  <si>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</si>
  <si>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</si>
  <si>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</si>
  <si>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</si>
  <si>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</si>
  <si>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</si>
  <si>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</si>
  <si>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</si>
  <si>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</si>
  <si>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</si>
  <si>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</si>
  <si>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</si>
  <si>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</si>
  <si>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</si>
  <si>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</si>
  <si>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</si>
  <si>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</si>
  <si>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</si>
  <si>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</si>
  <si>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</si>
  <si>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</si>
  <si>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</si>
  <si>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</si>
  <si>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</si>
  <si>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</si>
  <si>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</si>
  <si>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</si>
  <si>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</si>
  <si>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</si>
  <si>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</si>
  <si>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</si>
  <si>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</si>
  <si>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</si>
  <si>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</si>
  <si>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</si>
  <si>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</si>
  <si>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</si>
  <si>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</si>
  <si>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</si>
  <si>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</si>
  <si>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</si>
  <si>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</si>
  <si>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</si>
  <si>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</si>
  <si>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</si>
  <si>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</si>
  <si>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</si>
  <si>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</si>
  <si>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</si>
  <si>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</si>
  <si>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</si>
  <si>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</si>
  <si>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</si>
  <si>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</si>
  <si>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</si>
  <si>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</si>
  <si>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</si>
  <si>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</si>
  <si>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</si>
  <si>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</si>
  <si>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</si>
  <si>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</si>
  <si>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</si>
  <si>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</si>
  <si>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</si>
  <si>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</si>
  <si>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</si>
  <si>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</si>
  <si>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</si>
  <si>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</si>
  <si>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</si>
  <si>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</si>
  <si>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</si>
  <si>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</si>
  <si>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</si>
  <si>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</si>
  <si>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</si>
  <si>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</si>
  <si>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</si>
  <si>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</si>
  <si>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</si>
  <si>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</si>
  <si>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</si>
  <si>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</si>
  <si>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</si>
  <si>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</si>
  <si>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</si>
  <si>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</si>
  <si>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</si>
  <si>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</si>
  <si>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</si>
  <si>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</si>
  <si>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</si>
  <si>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</si>
  <si>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</si>
  <si>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</si>
  <si>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</si>
  <si>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</si>
  <si>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</si>
  <si>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</si>
  <si>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</si>
  <si>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</si>
  <si>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</si>
  <si>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</si>
  <si>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</si>
  <si>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</si>
  <si>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</si>
  <si>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</si>
  <si>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</si>
  <si>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</si>
  <si>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</si>
  <si>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</si>
  <si>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</si>
  <si>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</si>
  <si>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</si>
  <si>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</si>
  <si>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</si>
  <si>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</si>
  <si>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</si>
  <si>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</si>
  <si>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</si>
  <si>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</si>
  <si>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</si>
  <si>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</si>
  <si>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</si>
  <si>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</si>
  <si>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</si>
  <si>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</si>
  <si>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</si>
  <si>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</si>
  <si>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</si>
  <si>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</si>
  <si>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</si>
  <si>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</si>
  <si>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</si>
  <si>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</si>
  <si>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</si>
  <si>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</si>
  <si>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</si>
  <si>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</si>
  <si>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</si>
  <si>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</si>
  <si>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</si>
  <si>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</si>
  <si>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</si>
  <si>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</si>
  <si>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</si>
  <si>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</si>
  <si>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</si>
  <si>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</si>
  <si>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</si>
  <si>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</si>
  <si>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</si>
  <si>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</si>
  <si>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</si>
  <si>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</si>
  <si>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</si>
  <si>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</si>
  <si>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</si>
  <si>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</si>
  <si>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</si>
  <si>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</si>
  <si>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</si>
  <si>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</si>
  <si>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</si>
  <si>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</si>
  <si>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</si>
  <si>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</si>
  <si>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</si>
  <si>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</si>
  <si>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</si>
  <si>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</si>
  <si>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</si>
  <si>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</si>
  <si>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</si>
  <si>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</si>
  <si>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</si>
  <si>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</si>
  <si>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</si>
  <si>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</si>
  <si>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</si>
  <si>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</si>
  <si>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</si>
  <si>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</si>
  <si>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</si>
  <si>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</si>
  <si>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</si>
  <si>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</si>
  <si>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</si>
  <si>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</si>
  <si>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</si>
  <si>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</si>
  <si>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</si>
  <si>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</si>
  <si>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</si>
  <si>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</si>
  <si>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</si>
  <si>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</si>
  <si>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</si>
  <si>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</si>
  <si>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</si>
  <si>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</si>
  <si>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</si>
  <si>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</si>
  <si>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</si>
  <si>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</si>
  <si>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</si>
  <si>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</si>
  <si>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</si>
  <si>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</si>
  <si>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</si>
  <si>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</si>
  <si>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</si>
  <si>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</si>
  <si>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</si>
  <si>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</si>
  <si>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</si>
  <si>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</si>
  <si>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</si>
  <si>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</si>
  <si>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</si>
  <si>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</si>
  <si>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</si>
  <si>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</si>
  <si>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</si>
  <si>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</si>
  <si>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</si>
  <si>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</si>
  <si>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</si>
  <si>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</si>
  <si>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</si>
  <si>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</si>
  <si>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</si>
  <si>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</si>
  <si>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</si>
  <si>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</si>
  <si>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</si>
  <si>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</si>
  <si>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</si>
  <si>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</si>
  <si>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</si>
  <si>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</si>
  <si>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</si>
  <si>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</si>
  <si>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</si>
  <si>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</si>
  <si>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</si>
  <si>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</si>
  <si>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</si>
  <si>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</si>
  <si>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</si>
  <si>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</si>
  <si>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</si>
  <si>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</si>
  <si>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</si>
  <si>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</si>
  <si>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</si>
  <si>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</si>
  <si>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</si>
  <si>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</si>
  <si>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</si>
  <si>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</si>
  <si>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</si>
  <si>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</si>
  <si>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</si>
  <si>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</si>
  <si>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</si>
  <si>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</si>
  <si>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</si>
  <si>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</si>
  <si>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</si>
  <si>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</si>
  <si>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</si>
  <si>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</si>
  <si>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</si>
  <si>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</si>
  <si>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</si>
  <si>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</si>
  <si>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</si>
  <si>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</si>
  <si>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</si>
  <si>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</si>
  <si>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</si>
  <si>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</si>
  <si>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</si>
  <si>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</si>
  <si>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</si>
  <si>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</si>
  <si>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</si>
  <si>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</si>
  <si>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</si>
  <si>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</si>
  <si>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</si>
  <si>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</si>
  <si>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</si>
  <si>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</si>
  <si>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</si>
  <si>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</si>
  <si>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</si>
  <si>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</si>
  <si>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</si>
  <si>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</si>
  <si>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</si>
  <si>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</si>
  <si>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</si>
  <si>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</si>
  <si>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</si>
  <si>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</si>
  <si>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</si>
  <si>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</si>
  <si>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</si>
  <si>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</si>
  <si>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</si>
  <si>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</si>
  <si>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</si>
  <si>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</si>
  <si>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</si>
  <si>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</si>
  <si>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</si>
  <si>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</si>
  <si>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</si>
  <si>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</si>
  <si>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</si>
  <si>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</si>
  <si>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</si>
  <si>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</si>
  <si>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</si>
  <si>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</si>
  <si>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</si>
  <si>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</si>
  <si>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</si>
  <si>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</si>
  <si>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</si>
  <si>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</si>
  <si>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</si>
  <si>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</si>
  <si>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</si>
  <si>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</si>
  <si>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</si>
  <si>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</si>
  <si>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</si>
  <si>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</si>
  <si>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</si>
  <si>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</si>
  <si>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</si>
  <si>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</si>
  <si>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</si>
  <si>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</si>
  <si>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</si>
  <si>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</si>
  <si>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</si>
  <si>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</si>
  <si>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</si>
  <si>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</si>
  <si>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</si>
  <si>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</si>
  <si>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</si>
  <si>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</si>
  <si>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</si>
  <si>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</si>
  <si>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</si>
  <si>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</si>
  <si>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</si>
  <si>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</si>
  <si>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</si>
  <si>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</si>
  <si>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</si>
  <si>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</si>
  <si>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</si>
  <si>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</si>
  <si>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</si>
  <si>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</si>
  <si>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</si>
  <si>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</si>
  <si>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</si>
  <si>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</si>
  <si>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</si>
  <si>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</si>
  <si>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</si>
  <si>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</si>
  <si>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</si>
  <si>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</si>
  <si>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</si>
  <si>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</si>
  <si>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</si>
  <si>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</si>
  <si>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</si>
  <si>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</si>
  <si>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</si>
  <si>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</si>
  <si>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</si>
  <si>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</si>
  <si>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</si>
  <si>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</si>
  <si>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</si>
  <si>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</si>
  <si>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</si>
  <si>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</si>
  <si>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</si>
  <si>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</si>
  <si>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</si>
  <si>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</si>
  <si>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</si>
  <si>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</si>
  <si>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</si>
  <si>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</si>
  <si>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</si>
  <si>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</si>
  <si>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</si>
  <si>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</si>
  <si>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</si>
  <si>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</si>
  <si>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</si>
  <si>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</si>
  <si>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</si>
  <si>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</si>
  <si>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</si>
  <si>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</si>
  <si>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</si>
  <si>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</si>
  <si>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</si>
  <si>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</si>
  <si>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</si>
  <si>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</si>
  <si>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</si>
  <si>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</si>
  <si>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</si>
  <si>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</si>
  <si>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</si>
  <si>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</si>
  <si>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</si>
  <si>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</si>
  <si>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</si>
  <si>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</si>
  <si>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</si>
  <si>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</si>
  <si>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</si>
  <si>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</si>
  <si>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</si>
  <si>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</si>
  <si>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</si>
  <si>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</si>
  <si>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</si>
  <si>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</si>
  <si>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</si>
  <si>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</si>
  <si>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</si>
  <si>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</si>
  <si>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</si>
  <si>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</si>
  <si>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</si>
  <si>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</si>
  <si>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</si>
  <si>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</si>
  <si>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</si>
  <si>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</si>
  <si>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</si>
  <si>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</si>
  <si>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</si>
  <si>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</si>
  <si>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</si>
  <si>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</si>
  <si>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</si>
  <si>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</si>
  <si>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</si>
  <si>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</si>
  <si>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</si>
  <si>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</si>
  <si>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</si>
  <si>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</si>
  <si>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</si>
  <si>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</si>
  <si>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</si>
  <si>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</si>
  <si>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</si>
  <si>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</si>
  <si>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</si>
  <si>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</si>
  <si>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</si>
  <si>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</si>
  <si>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</si>
  <si>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</si>
  <si>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</si>
  <si>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</si>
  <si>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</si>
  <si>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</si>
  <si>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</si>
  <si>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</si>
  <si>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</si>
  <si>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</si>
  <si>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</si>
  <si>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</si>
  <si>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</si>
  <si>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</si>
  <si>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</si>
  <si>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</si>
  <si>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</si>
  <si>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</si>
  <si>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</si>
  <si>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</si>
  <si>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</si>
  <si>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</si>
  <si>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</si>
  <si>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</si>
  <si>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</si>
  <si>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</si>
  <si>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</si>
  <si>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</si>
  <si>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</si>
  <si>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</si>
  <si>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</si>
  <si>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</si>
  <si>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</si>
  <si>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</si>
  <si>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</si>
  <si>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</si>
  <si>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</si>
  <si>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</si>
  <si>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</si>
  <si>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</si>
  <si>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</si>
  <si>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</si>
  <si>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</si>
  <si>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</si>
  <si>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</si>
  <si>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</si>
  <si>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</si>
  <si>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</si>
  <si>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</si>
  <si>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</si>
  <si>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</si>
  <si>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</si>
  <si>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</si>
  <si>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</si>
  <si>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</si>
  <si>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</si>
  <si>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</si>
  <si>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</si>
  <si>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</si>
  <si>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</si>
  <si>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</si>
  <si>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</si>
  <si>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</si>
  <si>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</si>
  <si>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</si>
  <si>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</si>
  <si>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</si>
  <si>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</si>
  <si>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</si>
  <si>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</si>
  <si>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</si>
  <si>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</si>
  <si>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</si>
  <si>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</si>
  <si>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</si>
  <si>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</si>
  <si>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</si>
  <si>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</si>
  <si>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</si>
  <si>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</si>
  <si>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</si>
  <si>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</si>
  <si>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</si>
  <si>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</si>
  <si>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</si>
  <si>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</si>
  <si>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</si>
  <si>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</si>
  <si>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</si>
  <si>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</si>
  <si>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</si>
  <si>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</si>
  <si>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</si>
  <si>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</si>
  <si>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</si>
  <si>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</si>
  <si>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</si>
  <si>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</si>
  <si>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</si>
  <si>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</si>
  <si>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</si>
  <si>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</si>
  <si>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</si>
  <si>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</si>
  <si>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</si>
  <si>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</si>
  <si>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</si>
  <si>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</si>
  <si>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</si>
  <si>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</si>
  <si>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</si>
  <si>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</si>
  <si>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</si>
  <si>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</si>
  <si>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</si>
  <si>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</si>
  <si>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</si>
  <si>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</si>
  <si>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</si>
  <si>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</si>
  <si>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</si>
  <si>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</si>
  <si>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</si>
  <si>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</si>
  <si>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</si>
  <si>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</si>
  <si>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</si>
  <si>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</si>
  <si>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</si>
  <si>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</si>
  <si>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</si>
  <si>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</si>
  <si>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</si>
  <si>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</si>
  <si>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</si>
  <si>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</si>
  <si>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</si>
  <si>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</si>
  <si>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</si>
  <si>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</si>
  <si>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</si>
  <si>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</si>
  <si>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</si>
  <si>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</si>
  <si>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</si>
  <si>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</si>
  <si>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</si>
  <si>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</si>
  <si>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</si>
  <si>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</si>
  <si>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</si>
  <si>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</si>
  <si>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</si>
  <si>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</si>
  <si>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</si>
  <si>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</si>
  <si>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</si>
  <si>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</si>
  <si>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</si>
  <si>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</si>
  <si>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</si>
  <si>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</si>
  <si>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</si>
  <si>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</si>
  <si>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</si>
  <si>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</si>
  <si>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</si>
  <si>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</si>
  <si>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</si>
  <si>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</si>
  <si>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</si>
  <si>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</si>
  <si>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</si>
  <si>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</si>
  <si>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</si>
  <si>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</si>
  <si>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</si>
  <si>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</si>
  <si>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</si>
  <si>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</si>
  <si>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</si>
  <si>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</si>
  <si>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</si>
  <si>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</si>
  <si>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</si>
  <si>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</si>
  <si>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</si>
  <si>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</si>
  <si>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</si>
  <si>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</si>
  <si>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</si>
  <si>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</si>
  <si>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</si>
  <si>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</si>
  <si>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</si>
  <si>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</si>
  <si>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</si>
  <si>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</si>
  <si>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</si>
  <si>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</si>
  <si>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</si>
  <si>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</si>
  <si>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</si>
  <si>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</si>
  <si>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</si>
  <si>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</si>
  <si>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</si>
  <si>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</si>
  <si>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</si>
  <si>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</si>
  <si>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</si>
  <si>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</si>
  <si>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</si>
  <si>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</si>
  <si>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</si>
  <si>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</si>
  <si>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</si>
  <si>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</si>
  <si>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</si>
  <si>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</si>
  <si>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</si>
  <si>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</si>
  <si>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</si>
  <si>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</si>
  <si>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</si>
  <si>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</si>
  <si>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</si>
  <si>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</si>
  <si>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</si>
  <si>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</si>
  <si>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</si>
  <si>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</si>
  <si>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</si>
  <si>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</si>
  <si>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</si>
  <si>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</si>
  <si>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</si>
  <si>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</si>
  <si>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</si>
  <si>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</si>
  <si>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</si>
  <si>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</si>
  <si>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</si>
  <si>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</si>
  <si>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</si>
  <si>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</si>
  <si>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</si>
  <si>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</si>
  <si>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</si>
  <si>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</si>
  <si>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</si>
  <si>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</si>
  <si>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</si>
  <si>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</si>
  <si>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</si>
  <si>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</si>
  <si>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</si>
  <si>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</si>
  <si>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</si>
  <si>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</si>
  <si>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</si>
  <si>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</si>
  <si>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</si>
  <si>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</si>
  <si>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</si>
  <si>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</si>
  <si>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</si>
  <si>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</si>
  <si>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</si>
  <si>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</si>
  <si>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</si>
  <si>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</si>
  <si>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</si>
  <si>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</si>
  <si>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</si>
  <si>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</si>
  <si>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</si>
  <si>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</si>
  <si>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</si>
  <si>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</si>
  <si>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</si>
  <si>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</si>
  <si>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</si>
  <si>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</si>
  <si>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</si>
  <si>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</si>
  <si>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</si>
  <si>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</si>
  <si>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</si>
  <si>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</si>
  <si>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</si>
  <si>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</si>
  <si>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</si>
  <si>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</si>
  <si>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</si>
  <si>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</si>
  <si>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</si>
  <si>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</si>
  <si>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</si>
  <si>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</si>
  <si>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</si>
  <si>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</si>
  <si>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</si>
  <si>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</si>
  <si>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</si>
  <si>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</si>
  <si>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</si>
  <si>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</si>
  <si>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</si>
  <si>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</si>
  <si>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</si>
  <si>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</si>
  <si>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</si>
  <si>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</si>
  <si>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</si>
  <si>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</si>
  <si>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</si>
  <si>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</si>
  <si>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</si>
  <si>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</si>
  <si>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</si>
  <si>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</si>
  <si>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</si>
  <si>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</si>
  <si>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</si>
  <si>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</si>
  <si>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</si>
  <si>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</si>
  <si>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</si>
  <si>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</si>
  <si>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</si>
  <si>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</si>
  <si>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</si>
  <si>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</si>
  <si>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</si>
  <si>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</si>
  <si>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</si>
  <si>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</si>
  <si>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</si>
  <si>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</si>
  <si>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</si>
  <si>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</si>
  <si>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</si>
  <si>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</si>
  <si>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</si>
  <si>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</si>
  <si>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</si>
  <si>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</si>
  <si>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</si>
  <si>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</si>
  <si>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</si>
  <si>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</si>
  <si>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</si>
  <si>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</si>
  <si>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</si>
  <si>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</si>
  <si>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</si>
  <si>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</si>
  <si>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</si>
  <si>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</si>
  <si>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</si>
  <si>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</si>
  <si>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</si>
  <si>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</si>
  <si>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</si>
  <si>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</si>
  <si>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</si>
  <si>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</si>
  <si>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</si>
  <si>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</si>
  <si>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</si>
  <si>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</si>
  <si>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</si>
  <si>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</si>
  <si>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</si>
  <si>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</si>
  <si>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</si>
  <si>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</si>
  <si>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</si>
  <si>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</si>
  <si>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</si>
  <si>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</si>
  <si>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</si>
  <si>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</si>
  <si>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</si>
  <si>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</si>
  <si>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</si>
  <si>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</si>
  <si>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</si>
  <si>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</si>
  <si>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</si>
  <si>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</si>
  <si>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</si>
  <si>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</si>
  <si>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</si>
  <si>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</si>
  <si>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</si>
  <si>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</si>
  <si>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</si>
  <si>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</si>
  <si>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</si>
  <si>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</si>
  <si>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</si>
  <si>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</si>
  <si>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</si>
  <si>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</si>
  <si>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</si>
  <si>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</si>
  <si>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</si>
  <si>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</si>
  <si>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</si>
  <si>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</si>
  <si>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</si>
  <si>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</si>
  <si>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</si>
  <si>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</si>
  <si>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</si>
  <si>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</si>
  <si>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</si>
  <si>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</si>
  <si>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</si>
  <si>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</si>
  <si>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</si>
  <si>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</si>
  <si>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</si>
  <si>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</si>
  <si>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</si>
  <si>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</si>
  <si>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</si>
  <si>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</si>
  <si>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</si>
  <si>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</si>
  <si>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</si>
  <si>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</si>
  <si>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</si>
  <si>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</si>
  <si>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</si>
  <si>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</si>
  <si>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</si>
  <si>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</si>
  <si>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</si>
  <si>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</si>
  <si>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</si>
  <si>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</si>
  <si>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</si>
  <si>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</si>
  <si>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</si>
  <si>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</si>
  <si>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</si>
  <si>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</si>
  <si>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</si>
  <si>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</si>
  <si>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</si>
  <si>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</si>
  <si>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</si>
  <si>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</si>
  <si>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</si>
  <si>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</si>
  <si>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</si>
  <si>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</si>
  <si>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</si>
  <si>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</si>
  <si>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</si>
  <si>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</si>
  <si>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</si>
  <si>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</si>
  <si>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</si>
  <si>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</si>
  <si>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</si>
  <si>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</si>
  <si>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</si>
  <si>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</si>
  <si>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</si>
  <si>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</si>
  <si>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</si>
  <si>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</si>
  <si>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</si>
  <si>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</si>
  <si>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</si>
  <si>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</si>
  <si>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</si>
  <si>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</si>
  <si>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</si>
  <si>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</si>
  <si>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</si>
  <si>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</si>
  <si>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</si>
  <si>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</si>
  <si>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</si>
  <si>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</si>
  <si>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</si>
  <si>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</si>
  <si>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</si>
  <si>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</si>
  <si>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</si>
  <si>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</si>
  <si>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</si>
  <si>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</si>
  <si>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</si>
  <si>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</si>
  <si>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</si>
  <si>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</si>
  <si>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</si>
  <si>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</si>
  <si>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</si>
  <si>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</si>
  <si>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</si>
  <si>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</si>
  <si>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</si>
  <si>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</si>
  <si>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</si>
  <si>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</si>
  <si>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</si>
  <si>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</si>
  <si>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</si>
  <si>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</si>
  <si>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</si>
  <si>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</si>
  <si>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</si>
  <si>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</si>
  <si>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</si>
  <si>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</si>
  <si>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</si>
  <si>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</si>
  <si>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</si>
  <si>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</si>
  <si>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</si>
  <si>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</si>
  <si>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</si>
  <si>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</si>
  <si>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</si>
  <si>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</si>
  <si>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</si>
  <si>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</si>
  <si>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</si>
  <si>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</si>
  <si>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</si>
  <si>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</si>
  <si>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</si>
  <si>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</si>
  <si>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</si>
  <si>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</si>
  <si>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</si>
  <si>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</si>
  <si>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</si>
  <si>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</si>
  <si>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</si>
  <si>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</si>
  <si>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</si>
  <si>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</si>
  <si>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</si>
  <si>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</si>
  <si>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</si>
  <si>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</si>
  <si>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</si>
  <si>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</si>
  <si>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</si>
  <si>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</si>
  <si>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</si>
  <si>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</si>
  <si>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</si>
  <si>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</si>
  <si>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</si>
  <si>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</si>
  <si>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</si>
  <si>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</si>
  <si>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</si>
  <si>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</si>
  <si>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</si>
  <si>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</si>
  <si>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</si>
  <si>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</si>
  <si>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</si>
  <si>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</si>
  <si>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</si>
  <si>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</si>
  <si>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</si>
  <si>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</si>
  <si>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</si>
  <si>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</si>
  <si>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</si>
  <si>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</si>
  <si>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</si>
  <si>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</si>
  <si>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</si>
  <si>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</si>
  <si>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</si>
  <si>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</si>
  <si>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</si>
  <si>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</si>
  <si>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</si>
  <si>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</si>
  <si>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</si>
  <si>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</si>
  <si>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</si>
  <si>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</si>
  <si>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</si>
  <si>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</si>
  <si>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</si>
  <si>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</si>
  <si>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</si>
  <si>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</si>
  <si>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</si>
  <si>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</si>
  <si>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</si>
  <si>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</si>
  <si>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</si>
  <si>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</si>
  <si>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</si>
  <si>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</si>
  <si>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</si>
  <si>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</si>
  <si>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</si>
  <si>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</si>
  <si>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</si>
  <si>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</si>
  <si>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</si>
  <si>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</si>
  <si>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</si>
  <si>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</si>
  <si>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</si>
  <si>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</si>
  <si>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</si>
  <si>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</si>
  <si>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</si>
  <si>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</si>
  <si>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</si>
  <si>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</si>
  <si>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</si>
  <si>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</si>
  <si>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</si>
  <si>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</si>
  <si>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</si>
  <si>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</si>
  <si>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</si>
  <si>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</si>
  <si>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</si>
  <si>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</si>
  <si>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</si>
  <si>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</si>
  <si>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</si>
  <si>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</si>
  <si>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</si>
  <si>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</si>
  <si>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</si>
  <si>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</si>
  <si>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</si>
  <si>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</si>
  <si>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</si>
  <si>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</si>
  <si>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</si>
  <si>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</si>
  <si>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</si>
  <si>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</si>
  <si>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</si>
  <si>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</si>
  <si>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</si>
  <si>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</si>
  <si>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</si>
  <si>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</si>
  <si>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</si>
  <si>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</si>
  <si>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</si>
  <si>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</si>
  <si>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</si>
  <si>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</si>
  <si>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</si>
  <si>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</si>
  <si>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</si>
  <si>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</si>
  <si>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</si>
  <si>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</si>
  <si>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</si>
  <si>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</si>
  <si>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</si>
  <si>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</si>
  <si>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</si>
  <si>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</si>
  <si>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</si>
  <si>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</si>
  <si>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</si>
  <si>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</si>
  <si>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</si>
  <si>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</si>
  <si>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</si>
  <si>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</si>
  <si>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</si>
  <si>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</si>
  <si>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</si>
  <si>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</si>
  <si>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</si>
  <si>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</si>
  <si>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</si>
  <si>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</si>
  <si>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</si>
  <si>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</si>
  <si>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</si>
  <si>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</si>
  <si>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</si>
  <si>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</si>
  <si>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</si>
  <si>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</si>
  <si>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</si>
  <si>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</si>
  <si>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</si>
  <si>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</si>
  <si>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</si>
  <si>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</si>
  <si>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</si>
  <si>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</si>
  <si>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</si>
  <si>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</si>
  <si>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</si>
  <si>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</si>
  <si>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</si>
  <si>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</si>
  <si>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</si>
  <si>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</si>
  <si>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</si>
  <si>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</si>
  <si>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</si>
  <si>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</si>
  <si>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</si>
  <si>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</si>
  <si>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</si>
  <si>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</si>
  <si>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</si>
  <si>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</si>
  <si>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</si>
  <si>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</si>
  <si>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</si>
  <si>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</si>
  <si>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</si>
  <si>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</si>
  <si>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</si>
  <si>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</si>
  <si>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</si>
  <si>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</si>
  <si>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</si>
  <si>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</si>
  <si>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</si>
  <si>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</si>
  <si>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</si>
  <si>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</si>
  <si>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</si>
  <si>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</si>
  <si>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</si>
  <si>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</si>
  <si>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</si>
  <si>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</si>
  <si>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</si>
  <si>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</si>
  <si>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</si>
  <si>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</si>
  <si>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</si>
  <si>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</si>
  <si>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</si>
  <si>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</si>
  <si>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</si>
  <si>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</si>
  <si>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</si>
  <si>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</si>
  <si>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</si>
  <si>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</si>
  <si>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</si>
  <si>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</si>
  <si>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</si>
  <si>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</si>
  <si>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</si>
  <si>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</si>
  <si>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</si>
  <si>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</si>
  <si>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</si>
  <si>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</si>
  <si>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</si>
  <si>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</si>
  <si>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</si>
  <si>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</si>
  <si>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</si>
  <si>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</si>
  <si>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</si>
  <si>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</si>
  <si>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</si>
  <si>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</si>
  <si>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</si>
  <si>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</si>
  <si>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</si>
  <si>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</si>
  <si>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</si>
  <si>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</si>
  <si>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</si>
  <si>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</si>
  <si>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</si>
  <si>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</si>
  <si>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</si>
  <si>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</si>
  <si>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</si>
  <si>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</si>
  <si>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</si>
  <si>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</si>
  <si>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</si>
  <si>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</si>
  <si>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</si>
  <si>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</si>
  <si>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</si>
  <si>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</si>
  <si>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</si>
  <si>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</si>
  <si>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</si>
  <si>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</si>
  <si>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</si>
  <si>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</si>
  <si>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</si>
  <si>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</si>
  <si>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</si>
  <si>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</si>
  <si>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</si>
  <si>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</si>
  <si>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</si>
  <si>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</si>
  <si>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</si>
  <si>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</si>
  <si>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</si>
  <si>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</si>
  <si>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</si>
  <si>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</si>
  <si>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</si>
  <si>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</si>
  <si>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</si>
  <si>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</si>
  <si>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</si>
  <si>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</si>
  <si>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</si>
  <si>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</si>
  <si>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</si>
  <si>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</si>
  <si>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</si>
  <si>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</si>
  <si>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</si>
  <si>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</si>
  <si>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</si>
  <si>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</si>
  <si>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</si>
  <si>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</si>
  <si>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</si>
  <si>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</si>
  <si>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</si>
  <si>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</si>
  <si>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</si>
  <si>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</si>
  <si>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</si>
  <si>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</si>
  <si>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</si>
  <si>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</si>
  <si>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</si>
  <si>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</si>
  <si>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</si>
  <si>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</si>
  <si>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</si>
  <si>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</si>
  <si>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</si>
  <si>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</si>
  <si>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</si>
  <si>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</si>
  <si>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</si>
  <si>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</si>
  <si>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</si>
  <si>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</si>
  <si>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</si>
  <si>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</si>
  <si>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</si>
  <si>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</si>
  <si>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</si>
  <si>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</si>
  <si>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</si>
  <si>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</si>
  <si>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</si>
  <si>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</si>
  <si>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</si>
  <si>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</si>
  <si>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</si>
  <si>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</si>
  <si>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</si>
  <si>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</si>
  <si>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</si>
  <si>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</si>
  <si>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</si>
  <si>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</si>
  <si>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</si>
  <si>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</si>
  <si>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</si>
  <si>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</si>
  <si>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</si>
  <si>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</si>
  <si>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</si>
  <si>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</si>
  <si>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</si>
  <si>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</si>
  <si>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</si>
  <si>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</si>
  <si>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</si>
  <si>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</si>
  <si>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</si>
  <si>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</si>
  <si>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</si>
  <si>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</si>
  <si>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</si>
  <si>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</si>
  <si>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</si>
  <si>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</si>
  <si>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</si>
  <si>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</si>
  <si>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</si>
  <si>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</si>
  <si>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</si>
  <si>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</si>
  <si>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</si>
  <si>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</si>
  <si>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</si>
  <si>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</si>
  <si>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</si>
  <si>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</si>
  <si>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</si>
  <si>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</si>
  <si>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</si>
  <si>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</si>
  <si>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</si>
  <si>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</si>
  <si>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</si>
  <si>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</si>
  <si>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</si>
  <si>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</si>
  <si>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</si>
  <si>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</si>
  <si>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</si>
  <si>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</si>
  <si>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</si>
  <si>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</si>
  <si>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</si>
  <si>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</si>
  <si>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</si>
  <si>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</si>
  <si>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</si>
  <si>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</si>
  <si>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</si>
  <si>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</si>
  <si>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</si>
  <si>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</si>
  <si>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</si>
  <si>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</si>
  <si>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</si>
  <si>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</si>
  <si>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</si>
  <si>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</si>
  <si>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</si>
  <si>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</si>
  <si>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</si>
  <si>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</si>
  <si>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</si>
  <si>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</si>
  <si>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</si>
  <si>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</si>
  <si>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</si>
  <si>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</si>
  <si>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</si>
  <si>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</si>
  <si>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</si>
  <si>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</si>
  <si>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</si>
  <si>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</si>
  <si>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</si>
  <si>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</si>
  <si>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</si>
  <si>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</si>
  <si>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</si>
  <si>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</si>
  <si>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</si>
  <si>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</si>
  <si>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</si>
  <si>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</si>
  <si>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</si>
  <si>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</si>
  <si>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</si>
  <si>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</si>
  <si>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</si>
  <si>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</si>
  <si>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</si>
  <si>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</si>
  <si>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</si>
  <si>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</si>
  <si>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</si>
  <si>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</si>
  <si>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</si>
  <si>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</si>
  <si>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</si>
  <si>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</si>
  <si>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</si>
  <si>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</si>
  <si>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</si>
  <si>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</si>
  <si>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</si>
  <si>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</si>
  <si>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</si>
  <si>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</si>
  <si>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</si>
  <si>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</si>
  <si>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</si>
  <si>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</si>
  <si>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</si>
  <si>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</si>
  <si>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</si>
  <si>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</si>
  <si>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</si>
  <si>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</si>
  <si>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</si>
  <si>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</si>
  <si>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</si>
  <si>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</si>
  <si>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</si>
  <si>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</si>
  <si>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</si>
  <si>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</si>
  <si>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</si>
  <si>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</si>
  <si>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</si>
  <si>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</si>
  <si>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</si>
  <si>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</si>
  <si>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</si>
  <si>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</si>
  <si>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</si>
  <si>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</si>
  <si>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</si>
  <si>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</si>
  <si>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</si>
  <si>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</si>
  <si>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</si>
  <si>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</si>
  <si>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</si>
  <si>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</si>
  <si>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</si>
  <si>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</si>
  <si>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</si>
  <si>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</si>
  <si>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</si>
  <si>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</si>
  <si>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</si>
  <si>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</si>
  <si>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</si>
  <si>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</si>
  <si>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</si>
  <si>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</si>
  <si>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</si>
  <si>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</si>
  <si>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</si>
  <si>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</si>
  <si>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</si>
  <si>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</si>
  <si>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</si>
  <si>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</si>
  <si>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</si>
  <si>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</si>
  <si>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</si>
  <si>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</si>
  <si>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</si>
  <si>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</si>
  <si>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</si>
  <si>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</si>
  <si>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</si>
  <si>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</si>
  <si>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</si>
  <si>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</si>
  <si>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</si>
  <si>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</si>
  <si>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</si>
  <si>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</si>
  <si>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</si>
  <si>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</si>
  <si>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</si>
  <si>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</si>
  <si>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</si>
  <si>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</si>
  <si>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</si>
  <si>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</si>
  <si>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</si>
  <si>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</si>
  <si>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</si>
  <si>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</si>
  <si>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</si>
  <si>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</si>
  <si>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</si>
  <si>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</si>
  <si>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</si>
  <si>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</si>
  <si>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</si>
  <si>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</si>
  <si>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</si>
  <si>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</si>
  <si>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</si>
  <si>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</si>
  <si>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</si>
  <si>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</si>
  <si>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</si>
  <si>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</si>
  <si>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</si>
  <si>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</si>
  <si>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</si>
  <si>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</si>
  <si>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</si>
  <si>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</si>
  <si>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</si>
  <si>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</si>
  <si>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</si>
  <si>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</si>
  <si>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</si>
  <si>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</si>
  <si>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</si>
  <si>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</si>
  <si>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</si>
  <si>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</si>
  <si>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</si>
  <si>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</si>
  <si>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</si>
  <si>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</si>
  <si>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</si>
  <si>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</si>
  <si>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</si>
  <si>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</si>
  <si>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</si>
  <si>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</si>
  <si>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</si>
  <si>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</si>
  <si>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</si>
  <si>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</si>
  <si>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</si>
  <si>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</si>
  <si>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</si>
  <si>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</si>
  <si>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</si>
  <si>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</si>
  <si>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</si>
  <si>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</si>
  <si>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</si>
  <si>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</si>
  <si>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</si>
  <si>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</si>
  <si>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</si>
  <si>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</si>
  <si>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</si>
  <si>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</si>
  <si>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</si>
  <si>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</si>
  <si>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</si>
  <si>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</si>
  <si>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</si>
  <si>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</si>
  <si>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</si>
  <si>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</si>
  <si>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</si>
  <si>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</si>
  <si>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</si>
  <si>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</si>
  <si>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</si>
  <si>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</si>
  <si>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</si>
  <si>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</si>
  <si>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</si>
  <si>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</si>
  <si>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</si>
  <si>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</si>
  <si>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</si>
  <si>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</si>
  <si>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</si>
  <si>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</si>
  <si>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</si>
  <si>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</si>
  <si>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</si>
  <si>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</si>
  <si>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</si>
  <si>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</si>
  <si>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</si>
  <si>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</si>
  <si>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</si>
  <si>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</si>
  <si>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</si>
  <si>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</si>
  <si>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</si>
  <si>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</si>
  <si>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</si>
  <si>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</si>
  <si>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</si>
  <si>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</si>
  <si>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</si>
  <si>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</si>
  <si>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</si>
  <si>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</si>
  <si>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</si>
  <si>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</si>
  <si>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</si>
  <si>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</si>
  <si>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</si>
  <si>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</si>
  <si>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</si>
  <si>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</si>
  <si>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</si>
  <si>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</si>
  <si>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</si>
  <si>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</si>
  <si>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</si>
  <si>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</si>
  <si>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</si>
  <si>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</si>
  <si>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</si>
  <si>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</si>
  <si>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</si>
  <si>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</si>
  <si>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</si>
  <si>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</si>
  <si>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</si>
  <si>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</si>
  <si>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</si>
  <si>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</si>
  <si>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</si>
  <si>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</si>
  <si>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</si>
  <si>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</si>
  <si>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</si>
  <si>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</si>
  <si>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</si>
  <si>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</si>
  <si>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</si>
  <si>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</si>
  <si>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</si>
  <si>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</si>
  <si>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</si>
  <si>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</si>
  <si>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</si>
  <si>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</si>
  <si>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</si>
  <si>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</si>
  <si>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</si>
  <si>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</si>
  <si>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</si>
  <si>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</si>
  <si>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</si>
  <si>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</si>
  <si>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</si>
  <si>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</si>
  <si>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</si>
  <si>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</si>
  <si>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</si>
  <si>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</si>
  <si>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</si>
  <si>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</si>
  <si>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</si>
  <si>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</si>
  <si>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</si>
  <si>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</si>
  <si>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</si>
  <si>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</si>
  <si>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</si>
  <si>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</si>
  <si>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</si>
  <si>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</si>
  <si>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</si>
  <si>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</si>
  <si>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</si>
  <si>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</si>
  <si>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</si>
  <si>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</si>
  <si>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</si>
  <si>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</si>
  <si>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</si>
  <si>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</si>
  <si>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</si>
  <si>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</si>
  <si>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</si>
  <si>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</si>
  <si>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</si>
  <si>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</si>
  <si>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</si>
  <si>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</si>
  <si>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</si>
  <si>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</si>
  <si>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</si>
  <si>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</si>
  <si>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</si>
  <si>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</si>
  <si>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</si>
  <si>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</si>
  <si>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</si>
  <si>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</si>
  <si>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</si>
  <si>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</si>
  <si>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</si>
  <si>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</si>
  <si>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</si>
  <si>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</si>
  <si>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</si>
  <si>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</si>
  <si>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</si>
  <si>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</si>
  <si>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</si>
  <si>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</si>
  <si>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</si>
  <si>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</si>
  <si>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</si>
  <si>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</si>
  <si>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</si>
  <si>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</si>
  <si>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</si>
  <si>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</si>
  <si>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</si>
  <si>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</si>
  <si>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</si>
  <si>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</si>
  <si>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</si>
  <si>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</si>
  <si>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</si>
  <si>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</si>
  <si>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</si>
  <si>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</si>
  <si>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</si>
  <si>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</si>
  <si>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</si>
  <si>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</si>
  <si>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</si>
  <si>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</si>
  <si>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</si>
  <si>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</si>
  <si>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</si>
  <si>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</si>
  <si>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</si>
  <si>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</si>
  <si>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</si>
  <si>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</si>
  <si>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</si>
  <si>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</si>
  <si>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</si>
  <si>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</si>
  <si>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</si>
  <si>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</si>
  <si>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</si>
  <si>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</si>
  <si>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</si>
  <si>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</si>
  <si>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</si>
  <si>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</si>
  <si>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</si>
  <si>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</si>
  <si>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</si>
  <si>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</si>
  <si>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</si>
  <si>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</si>
  <si>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</si>
  <si>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</si>
  <si>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</si>
  <si>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</si>
  <si>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</si>
  <si>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</si>
  <si>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</si>
  <si>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</si>
  <si>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</si>
  <si>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</si>
  <si>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</si>
  <si>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</si>
  <si>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</si>
  <si>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</si>
  <si>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</si>
  <si>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</si>
  <si>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</si>
  <si>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</si>
  <si>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</si>
  <si>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</si>
  <si>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</si>
  <si>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</si>
  <si>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</si>
  <si>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</si>
  <si>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</si>
  <si>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</si>
  <si>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</si>
  <si>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</si>
  <si>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</si>
  <si>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</si>
  <si>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</si>
  <si>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</si>
  <si>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</si>
  <si>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</si>
  <si>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</si>
  <si>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</si>
  <si>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</si>
  <si>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</si>
  <si>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</si>
  <si>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</si>
  <si>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</si>
  <si>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</si>
  <si>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</si>
  <si>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</si>
  <si>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</si>
  <si>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</si>
  <si>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</si>
  <si>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</si>
  <si>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</si>
  <si>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</si>
  <si>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</si>
  <si>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</si>
  <si>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</si>
  <si>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</si>
  <si>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</si>
  <si>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</si>
  <si>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</si>
  <si>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</si>
  <si>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</si>
  <si>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</si>
  <si>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</si>
  <si>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</si>
  <si>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</si>
  <si>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</si>
  <si>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</si>
  <si>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</si>
  <si>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</si>
  <si>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</si>
  <si>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</si>
  <si>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</si>
  <si>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</si>
  <si>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</si>
  <si>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</si>
  <si>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</si>
  <si>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</si>
  <si>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</si>
  <si>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</si>
  <si>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</si>
  <si>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</si>
  <si>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</si>
  <si>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</si>
  <si>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</si>
  <si>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</si>
  <si>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</si>
  <si>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</si>
  <si>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</si>
  <si>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</si>
  <si>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</si>
  <si>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</si>
  <si>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</si>
  <si>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</si>
  <si>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</si>
  <si>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</si>
  <si>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</si>
  <si>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</si>
  <si>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</si>
  <si>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</si>
  <si>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</si>
  <si>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</si>
  <si>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</si>
  <si>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</si>
  <si>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</si>
  <si>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</si>
  <si>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</si>
  <si>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</si>
  <si>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</si>
  <si>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</si>
  <si>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</si>
  <si>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</si>
  <si>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</si>
  <si>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</si>
  <si>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</si>
  <si>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</si>
  <si>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</si>
  <si>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</si>
  <si>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</si>
  <si>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</si>
  <si>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</si>
  <si>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</si>
  <si>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</si>
  <si>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</si>
  <si>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</si>
  <si>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</si>
  <si>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</si>
  <si>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</si>
  <si>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</si>
  <si>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</si>
  <si>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</si>
  <si>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</si>
  <si>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</si>
  <si>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</si>
  <si>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</si>
  <si>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</si>
  <si>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</si>
  <si>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</si>
  <si>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</si>
  <si>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</si>
  <si>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</si>
  <si>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</si>
  <si>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</si>
  <si>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</si>
  <si>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</si>
  <si>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</si>
  <si>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</si>
  <si>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</si>
  <si>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</si>
  <si>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</si>
  <si>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</si>
  <si>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</si>
  <si>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</si>
  <si>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</si>
  <si>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</si>
  <si>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</si>
  <si>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</si>
  <si>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</si>
  <si>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</si>
  <si>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</si>
  <si>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</si>
  <si>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</si>
  <si>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</si>
  <si>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</si>
  <si>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</si>
  <si>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</si>
  <si>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</si>
  <si>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</si>
  <si>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</si>
  <si>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</si>
  <si>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</si>
  <si>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</si>
  <si>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</si>
  <si>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</si>
  <si>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</si>
  <si>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</si>
  <si>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</si>
  <si>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</si>
  <si>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</si>
  <si>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</si>
  <si>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</si>
  <si>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</si>
  <si>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</si>
  <si>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</si>
  <si>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</si>
  <si>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</si>
  <si>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</si>
  <si>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</si>
  <si>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</si>
  <si>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</si>
  <si>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</si>
  <si>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</si>
  <si>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</si>
  <si>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</si>
  <si>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</si>
  <si>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</si>
  <si>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</si>
  <si>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</si>
  <si>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</si>
  <si>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</si>
  <si>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</si>
  <si>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</si>
  <si>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</si>
  <si>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</si>
  <si>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</si>
  <si>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</si>
  <si>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</si>
  <si>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</si>
  <si>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</si>
  <si>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</si>
  <si>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</si>
  <si>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</si>
  <si>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</si>
  <si>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</si>
  <si>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</si>
  <si>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</si>
  <si>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</si>
  <si>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</si>
  <si>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</si>
  <si>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</si>
  <si>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</si>
  <si>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</si>
  <si>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</si>
  <si>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</si>
  <si>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</si>
  <si>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</si>
  <si>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</si>
  <si>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</si>
  <si>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</si>
  <si>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</si>
  <si>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</si>
  <si>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</si>
  <si>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</si>
  <si>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</si>
  <si>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</si>
  <si>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</si>
  <si>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</si>
  <si>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</si>
  <si>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</si>
  <si>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</si>
  <si>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</si>
  <si>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</si>
  <si>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</si>
  <si>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</si>
  <si>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</si>
  <si>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</si>
  <si>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</si>
  <si>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</si>
  <si>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</si>
  <si>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</si>
  <si>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</si>
  <si>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</si>
  <si>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</si>
  <si>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</si>
  <si>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</si>
  <si>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</si>
  <si>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</si>
  <si>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</si>
  <si>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</si>
  <si>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</si>
  <si>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</si>
  <si>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</si>
  <si>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</si>
  <si>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</si>
  <si>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</si>
  <si>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</si>
  <si>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</si>
  <si>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</si>
  <si>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</si>
  <si>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</si>
  <si>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</si>
  <si>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</si>
  <si>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</si>
  <si>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</si>
  <si>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</si>
  <si>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</si>
  <si>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</si>
  <si>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</si>
  <si>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</si>
  <si>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</si>
  <si>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</si>
  <si>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</si>
  <si>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</si>
  <si>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</si>
  <si>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</si>
  <si>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</si>
  <si>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</si>
  <si>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</si>
  <si>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</si>
  <si>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</si>
  <si>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</si>
  <si>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</si>
  <si>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</si>
  <si>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</si>
  <si>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</si>
  <si>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</si>
  <si>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</si>
  <si>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</si>
  <si>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</si>
  <si>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</si>
  <si>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</si>
  <si>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</si>
  <si>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</si>
  <si>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</si>
  <si>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</si>
  <si>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</si>
  <si>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</si>
  <si>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</si>
  <si>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</si>
  <si>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</si>
  <si>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</si>
  <si>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</si>
  <si>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</si>
  <si>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</si>
  <si>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</si>
  <si>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</si>
  <si>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</si>
  <si>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</si>
  <si>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</si>
  <si>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</si>
  <si>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</si>
  <si>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</si>
  <si>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</si>
  <si>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</si>
  <si>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</si>
  <si>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</si>
  <si>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</si>
  <si>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</si>
  <si>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</si>
  <si>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</si>
  <si>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</si>
  <si>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</si>
  <si>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</si>
  <si>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</si>
  <si>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</si>
  <si>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</si>
  <si>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</si>
  <si>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</si>
  <si>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</si>
  <si>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</si>
  <si>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</si>
  <si>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</si>
  <si>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</si>
  <si>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</si>
  <si>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</si>
  <si>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</si>
  <si>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</si>
  <si>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</si>
  <si>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</si>
  <si>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</si>
  <si>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</si>
  <si>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</si>
  <si>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</si>
  <si>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</si>
  <si>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</si>
  <si>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</si>
  <si>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</si>
  <si>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</si>
  <si>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</si>
  <si>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</si>
  <si>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</si>
  <si>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</si>
  <si>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</si>
  <si>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</si>
  <si>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</si>
  <si>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</si>
  <si>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</si>
  <si>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</si>
  <si>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</si>
  <si>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</si>
  <si>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</si>
  <si>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</si>
  <si>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</si>
  <si>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</si>
  <si>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</si>
  <si>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</si>
  <si>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</si>
  <si>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</si>
  <si>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</si>
  <si>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</si>
  <si>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</si>
  <si>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</si>
  <si>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</si>
  <si>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</si>
  <si>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</si>
  <si>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</si>
  <si>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</si>
  <si>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</si>
  <si>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</si>
  <si>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</si>
  <si>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</si>
  <si>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</si>
  <si>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</si>
  <si>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</si>
  <si>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</si>
  <si>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</si>
  <si>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</si>
  <si>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</si>
  <si>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</si>
  <si>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</si>
  <si>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</si>
  <si>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</si>
  <si>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</si>
  <si>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</si>
  <si>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</si>
  <si>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</si>
  <si>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</si>
  <si>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</si>
  <si>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</si>
  <si>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</si>
  <si>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</si>
  <si>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</si>
  <si>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</si>
  <si>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</si>
  <si>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</si>
  <si>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</si>
  <si>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</si>
  <si>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</si>
  <si>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</si>
  <si>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</si>
  <si>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</si>
  <si>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</si>
  <si>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</si>
  <si>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</si>
  <si>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</si>
  <si>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</si>
  <si>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</si>
  <si>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</si>
  <si>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</si>
  <si>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</si>
  <si>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</si>
  <si>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</si>
  <si>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</si>
  <si>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</si>
  <si>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</si>
  <si>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</si>
  <si>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</si>
  <si>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</si>
  <si>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</si>
  <si>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</si>
  <si>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</si>
  <si>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</si>
  <si>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</si>
  <si>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</si>
  <si>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</si>
  <si>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</si>
  <si>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</si>
  <si>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</si>
  <si>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</si>
  <si>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</si>
  <si>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</si>
  <si>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</si>
  <si>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</si>
  <si>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</si>
  <si>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</si>
  <si>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</si>
  <si>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</si>
  <si>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</si>
  <si>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</si>
  <si>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</si>
  <si>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</si>
  <si>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</si>
  <si>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</si>
  <si>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</si>
  <si>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</si>
  <si>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</si>
  <si>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</si>
  <si>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</si>
  <si>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</si>
  <si>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</si>
  <si>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</si>
  <si>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</si>
  <si>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</si>
  <si>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</si>
  <si>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</si>
  <si>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</si>
  <si>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</si>
  <si>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</si>
  <si>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</si>
  <si>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</si>
  <si>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</si>
  <si>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</si>
  <si>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</si>
  <si>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</si>
  <si>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</si>
  <si>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</si>
  <si>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</si>
  <si>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</si>
  <si>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</si>
  <si>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</si>
  <si>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</si>
  <si>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</si>
  <si>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</si>
  <si>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</si>
  <si>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</si>
  <si>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</si>
  <si>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</si>
  <si>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</si>
  <si>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</si>
  <si>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</si>
  <si>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</si>
  <si>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</si>
  <si>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</si>
  <si>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</si>
  <si>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</si>
  <si>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</si>
  <si>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</si>
  <si>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</si>
  <si>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</si>
  <si>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</si>
  <si>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</si>
  <si>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</si>
  <si>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</si>
  <si>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</si>
  <si>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</si>
  <si>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</si>
  <si>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</si>
  <si>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</si>
  <si>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</si>
  <si>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</si>
  <si>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</si>
  <si>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</si>
  <si>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</si>
  <si>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</si>
  <si>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</si>
  <si>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</si>
  <si>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</si>
  <si>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</si>
  <si>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</si>
  <si>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</si>
  <si>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</si>
  <si>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</si>
  <si>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</si>
  <si>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</si>
  <si>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</si>
  <si>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</si>
  <si>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</si>
  <si>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</si>
  <si>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</si>
  <si>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</si>
  <si>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</si>
  <si>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</si>
  <si>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</si>
  <si>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</si>
  <si>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</si>
  <si>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</si>
  <si>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</si>
  <si>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</si>
  <si>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</si>
  <si>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</si>
  <si>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</si>
  <si>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</si>
  <si>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</si>
  <si>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</si>
  <si>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</si>
  <si>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</si>
  <si>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</si>
  <si>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</si>
  <si>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</si>
  <si>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</si>
  <si>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</si>
  <si>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</si>
  <si>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</si>
  <si>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</si>
  <si>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</si>
  <si>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</si>
  <si>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</si>
  <si>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</si>
  <si>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</si>
  <si>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</si>
  <si>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</si>
  <si>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</si>
  <si>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</si>
  <si>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</si>
  <si>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</si>
  <si>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</si>
  <si>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</si>
  <si>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</si>
  <si>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</si>
  <si>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</si>
  <si>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</si>
  <si>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</si>
  <si>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</si>
  <si>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</si>
  <si>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</si>
  <si>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</si>
  <si>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</si>
  <si>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</si>
  <si>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</si>
  <si>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</si>
  <si>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</si>
  <si>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</si>
  <si>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</si>
  <si>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</si>
  <si>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</si>
  <si>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</si>
  <si>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</si>
  <si>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</si>
  <si>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</si>
  <si>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</si>
  <si>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</si>
  <si>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</si>
  <si>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</si>
  <si>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</si>
  <si>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</si>
  <si>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</si>
  <si>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</si>
  <si>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</si>
  <si>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</si>
  <si>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</si>
  <si>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</si>
  <si>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</si>
  <si>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</si>
  <si>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</si>
  <si>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</si>
  <si>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</si>
  <si>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</si>
  <si>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</si>
  <si>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</si>
  <si>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</si>
  <si>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</si>
  <si>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</si>
  <si>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</si>
  <si>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</si>
  <si>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</si>
  <si>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</si>
  <si>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</si>
  <si>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</si>
  <si>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</si>
  <si>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</si>
  <si>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</si>
  <si>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</si>
  <si>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</si>
  <si>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</si>
  <si>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</si>
  <si>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</si>
  <si>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</si>
  <si>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</si>
  <si>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</si>
  <si>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</si>
  <si>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</si>
  <si>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</si>
  <si>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</si>
  <si>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</si>
  <si>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</si>
  <si>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</si>
  <si>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</si>
  <si>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</si>
  <si>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</si>
  <si>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</si>
  <si>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</si>
  <si>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</si>
  <si>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</si>
  <si>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</si>
  <si>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</si>
  <si>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</si>
  <si>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</si>
  <si>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</si>
  <si>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</si>
  <si>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</si>
  <si>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</si>
  <si>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</si>
  <si>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</si>
  <si>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</si>
  <si>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</si>
  <si>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</si>
  <si>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</si>
  <si>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</si>
  <si>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</si>
  <si>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</si>
  <si>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</si>
  <si>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</si>
  <si>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</si>
  <si>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</si>
  <si>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</si>
  <si>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</si>
  <si>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</si>
  <si>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</si>
  <si>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</si>
  <si>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</si>
  <si>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</si>
  <si>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</si>
  <si>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</si>
  <si>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</si>
  <si>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</si>
  <si>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</si>
  <si>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</si>
  <si>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</si>
  <si>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</si>
  <si>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</si>
  <si>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</si>
  <si>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</si>
  <si>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</si>
  <si>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</si>
  <si>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</si>
  <si>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</si>
  <si>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</si>
  <si>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</si>
  <si>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</si>
  <si>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</si>
  <si>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</si>
  <si>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</si>
  <si>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</si>
  <si>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</si>
  <si>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</si>
  <si>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</si>
  <si>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</si>
  <si>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</si>
  <si>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</si>
  <si>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</si>
  <si>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</si>
  <si>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</si>
  <si>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</si>
  <si>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</si>
  <si>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</si>
  <si>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</si>
  <si>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</si>
  <si>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</si>
  <si>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</si>
  <si>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</si>
  <si>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</si>
  <si>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</si>
  <si>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</si>
  <si>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</si>
  <si>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</si>
  <si>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</si>
  <si>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</si>
  <si>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</si>
  <si>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</si>
  <si>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</si>
  <si>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</si>
  <si>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</si>
  <si>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</si>
  <si>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</si>
  <si>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</si>
  <si>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</si>
  <si>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</si>
  <si>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</si>
  <si>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</si>
  <si>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</si>
  <si>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</si>
  <si>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</si>
  <si>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</si>
  <si>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</si>
  <si>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</si>
  <si>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</si>
  <si>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</si>
  <si>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</si>
  <si>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</si>
  <si>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</si>
  <si>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</si>
  <si>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</si>
  <si>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</si>
  <si>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</si>
  <si>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</si>
  <si>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</si>
  <si>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</si>
  <si>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</si>
  <si>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</si>
  <si>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</si>
  <si>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</si>
  <si>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</si>
  <si>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</si>
  <si>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</si>
  <si>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</si>
  <si>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</si>
  <si>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</si>
  <si>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</si>
  <si>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</si>
  <si>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</si>
  <si>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</si>
  <si>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</si>
  <si>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</si>
  <si>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</si>
  <si>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</si>
  <si>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</si>
  <si>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</si>
  <si>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</si>
  <si>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</si>
  <si>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</si>
  <si>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</si>
  <si>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</si>
  <si>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</si>
  <si>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</si>
  <si>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</si>
  <si>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</si>
  <si>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</si>
  <si>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</si>
  <si>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</si>
  <si>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</si>
  <si>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</si>
  <si>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</si>
  <si>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</si>
  <si>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</si>
  <si>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</si>
  <si>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</si>
  <si>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</si>
  <si>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</si>
  <si>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</si>
  <si>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</si>
  <si>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</si>
  <si>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</si>
  <si>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</si>
  <si>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</si>
  <si>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</si>
  <si>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</si>
  <si>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</si>
  <si>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</si>
  <si>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</si>
  <si>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</si>
  <si>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</si>
  <si>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</si>
  <si>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</si>
  <si>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</si>
  <si>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</si>
  <si>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</si>
  <si>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</si>
  <si>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</si>
  <si>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</si>
  <si>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</si>
  <si>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</si>
  <si>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</si>
  <si>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</si>
  <si>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</si>
  <si>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</si>
  <si>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</si>
  <si>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</si>
  <si>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</si>
  <si>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</si>
  <si>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</si>
  <si>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</si>
  <si>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</si>
  <si>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</si>
  <si>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</si>
  <si>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</si>
  <si>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</si>
  <si>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</si>
  <si>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</si>
  <si>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</si>
  <si>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</si>
  <si>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</si>
  <si>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</si>
  <si>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</si>
  <si>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</si>
  <si>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</si>
  <si>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</si>
  <si>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</si>
  <si>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</si>
  <si>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</si>
  <si>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</si>
  <si>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</si>
  <si>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</si>
  <si>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</si>
  <si>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</si>
  <si>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</si>
  <si>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</si>
  <si>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</si>
  <si>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</si>
  <si>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</si>
  <si>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</si>
  <si>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</si>
  <si>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</si>
  <si>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</si>
  <si>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</si>
  <si>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</si>
  <si>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</si>
  <si>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</si>
  <si>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</si>
  <si>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</si>
  <si>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</si>
  <si>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</si>
  <si>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</si>
  <si>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</si>
  <si>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</si>
  <si>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</si>
  <si>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</si>
  <si>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</si>
  <si>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</si>
  <si>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</si>
  <si>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</si>
  <si>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</si>
  <si>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</si>
  <si>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</si>
  <si>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</si>
  <si>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</si>
  <si>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</si>
  <si>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</si>
  <si>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</si>
  <si>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</si>
  <si>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</si>
  <si>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</si>
  <si>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</si>
  <si>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</si>
  <si>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</si>
  <si>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</si>
  <si>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</si>
  <si>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</si>
  <si>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</si>
  <si>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</si>
  <si>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</si>
  <si>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</si>
  <si>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</si>
  <si>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</si>
  <si>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</si>
  <si>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</si>
  <si>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</si>
  <si>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</si>
  <si>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</si>
  <si>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</si>
  <si>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</si>
  <si>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</si>
  <si>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</si>
  <si>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</si>
  <si>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</si>
  <si>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</si>
  <si>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</si>
  <si>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</si>
  <si>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</si>
  <si>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</si>
  <si>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</si>
  <si>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</si>
  <si>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</si>
  <si>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</si>
  <si>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</si>
  <si>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</si>
  <si>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</si>
  <si>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</si>
  <si>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</si>
  <si>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</si>
  <si>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</si>
  <si>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</si>
  <si>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</si>
  <si>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</si>
  <si>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</si>
  <si>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</si>
  <si>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</si>
  <si>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</si>
  <si>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</si>
  <si>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</si>
  <si>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</si>
  <si>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</si>
  <si>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</si>
  <si>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</si>
  <si>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</si>
  <si>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</si>
  <si>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</si>
  <si>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</si>
  <si>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</si>
  <si>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</si>
  <si>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</si>
  <si>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</si>
  <si>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</si>
  <si>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</si>
  <si>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</si>
  <si>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</si>
  <si>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</si>
  <si>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</si>
  <si>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</si>
  <si>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</si>
  <si>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</si>
  <si>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</si>
  <si>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</si>
  <si>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</si>
  <si>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</si>
  <si>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</si>
  <si>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</si>
  <si>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</si>
  <si>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</si>
  <si>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</si>
  <si>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</si>
  <si>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</si>
  <si>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</si>
  <si>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</si>
  <si>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</si>
  <si>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</si>
  <si>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</si>
  <si>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</si>
  <si>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</si>
  <si>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</si>
  <si>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</si>
  <si>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</si>
  <si>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</si>
  <si>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</si>
  <si>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</si>
  <si>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</si>
  <si>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</si>
  <si>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</si>
  <si>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</si>
  <si>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</si>
  <si>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</si>
  <si>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</si>
  <si>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</si>
  <si>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</si>
  <si>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</si>
  <si>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</si>
  <si>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</si>
  <si>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</si>
  <si>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</si>
  <si>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</si>
  <si>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</si>
  <si>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</si>
  <si>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</si>
  <si>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</si>
  <si>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</si>
  <si>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</si>
  <si>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</si>
  <si>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</si>
  <si>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</si>
  <si>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</si>
  <si>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</si>
  <si>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</si>
  <si>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</si>
  <si>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</si>
  <si>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</si>
  <si>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</si>
  <si>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</si>
  <si>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</si>
  <si>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</si>
  <si>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</si>
  <si>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</si>
  <si>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</si>
  <si>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</si>
  <si>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</si>
  <si>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</si>
  <si>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</si>
  <si>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</si>
  <si>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</si>
  <si>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</si>
  <si>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</si>
  <si>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</si>
  <si>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</si>
  <si>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</si>
  <si>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</si>
  <si>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</si>
  <si>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</si>
  <si>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</si>
  <si>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</si>
  <si>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</si>
  <si>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</si>
  <si>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</si>
  <si>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</si>
  <si>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</si>
  <si>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</si>
  <si>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</si>
  <si>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</si>
  <si>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</si>
  <si>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</si>
  <si>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</si>
  <si>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</si>
  <si>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</si>
  <si>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</si>
  <si>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</si>
  <si>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</si>
  <si>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</si>
  <si>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</si>
  <si>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</si>
  <si>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</si>
  <si>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</si>
  <si>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</si>
  <si>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</si>
  <si>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</si>
  <si>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</si>
  <si>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</si>
  <si>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</si>
  <si>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</si>
  <si>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</si>
  <si>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</si>
  <si>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</si>
  <si>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</si>
  <si>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</si>
  <si>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</si>
  <si>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</si>
  <si>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</si>
  <si>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</si>
  <si>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</si>
  <si>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</si>
  <si>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</si>
  <si>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</si>
  <si>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</si>
  <si>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</si>
  <si>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</si>
  <si>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</si>
  <si>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</si>
  <si>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</si>
  <si>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</si>
  <si>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</si>
  <si>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</si>
  <si>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</si>
  <si>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</si>
  <si>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</si>
  <si>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</si>
  <si>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</si>
  <si>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</si>
  <si>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</si>
  <si>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</si>
  <si>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</si>
  <si>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</si>
  <si>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</si>
  <si>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</si>
  <si>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</si>
  <si>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</si>
  <si>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</si>
  <si>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</si>
  <si>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</si>
  <si>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</si>
  <si>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</si>
  <si>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</si>
  <si>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</si>
  <si>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</si>
  <si>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</si>
  <si>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</si>
  <si>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</si>
  <si>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</si>
  <si>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</si>
  <si>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</si>
  <si>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</si>
  <si>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</si>
  <si>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</si>
  <si>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</si>
  <si>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</si>
  <si>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</si>
  <si>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</si>
  <si>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</si>
  <si>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</si>
  <si>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</si>
  <si>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</si>
  <si>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</si>
  <si>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</si>
  <si>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</si>
  <si>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</si>
  <si>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</si>
  <si>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</si>
  <si>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</si>
  <si>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</si>
  <si>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</si>
  <si>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</si>
  <si>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</si>
  <si>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</si>
  <si>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</si>
  <si>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</si>
  <si>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</si>
  <si>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</si>
  <si>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</si>
  <si>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</si>
  <si>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</si>
  <si>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</si>
  <si>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</si>
  <si>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</si>
  <si>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</si>
  <si>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</si>
  <si>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</si>
  <si>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</si>
  <si>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</si>
  <si>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</si>
  <si>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</si>
  <si>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</si>
  <si>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</si>
  <si>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</si>
  <si>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</si>
  <si>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</si>
  <si>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</si>
  <si>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</si>
  <si>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</si>
  <si>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</si>
  <si>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</si>
  <si>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</si>
  <si>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</si>
  <si>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</si>
  <si>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</si>
  <si>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</si>
  <si>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</si>
  <si>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</si>
  <si>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</si>
  <si>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</si>
  <si>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</si>
  <si>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</si>
  <si>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</si>
  <si>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</si>
  <si>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</si>
  <si>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</si>
  <si>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</si>
  <si>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</si>
  <si>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</si>
  <si>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</si>
  <si>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</si>
  <si>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</si>
  <si>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</si>
  <si>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</si>
  <si>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</si>
  <si>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</si>
  <si>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</si>
  <si>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</si>
  <si>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</si>
  <si>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</si>
  <si>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</si>
  <si>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</si>
  <si>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</si>
  <si>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</si>
  <si>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</si>
  <si>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</si>
  <si>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</si>
  <si>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</si>
  <si>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</si>
  <si>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</si>
  <si>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</si>
  <si>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</si>
  <si>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</si>
  <si>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</si>
  <si>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</si>
  <si>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</si>
  <si>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</si>
  <si>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</si>
  <si>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</si>
  <si>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</si>
  <si>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</si>
  <si>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</si>
  <si>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</si>
  <si>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</si>
  <si>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</si>
  <si>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</si>
  <si>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</si>
  <si>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</si>
  <si>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</si>
  <si>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</si>
  <si>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</si>
  <si>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</si>
  <si>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</si>
  <si>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</si>
  <si>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</si>
  <si>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</si>
  <si>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</si>
  <si>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</si>
  <si>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</si>
  <si>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</si>
  <si>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</si>
  <si>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</si>
  <si>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</si>
  <si>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</si>
  <si>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</si>
  <si>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</si>
  <si>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</si>
  <si>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</si>
  <si>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</si>
  <si>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</si>
  <si>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</si>
  <si>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</si>
  <si>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</si>
  <si>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</si>
  <si>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</si>
  <si>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</si>
  <si>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</si>
  <si>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</si>
  <si>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</si>
  <si>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</si>
  <si>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</si>
  <si>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</si>
  <si>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</si>
  <si>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</si>
  <si>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</si>
  <si>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</si>
  <si>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</si>
  <si>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</si>
  <si>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</si>
  <si>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</si>
  <si>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</si>
  <si>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</si>
  <si>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</si>
  <si>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</si>
  <si>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</si>
  <si>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</si>
  <si>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</si>
  <si>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</si>
  <si>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</si>
  <si>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</si>
  <si>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</si>
  <si>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</si>
  <si>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</si>
  <si>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</si>
  <si>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</si>
  <si>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</si>
  <si>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</si>
  <si>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</si>
  <si>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</si>
  <si>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</si>
  <si>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</si>
  <si>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</si>
  <si>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</si>
  <si>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</si>
  <si>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</si>
  <si>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</si>
  <si>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</si>
  <si>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</si>
  <si>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</si>
  <si>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</si>
  <si>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</si>
  <si>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</si>
  <si>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</si>
  <si>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</si>
  <si>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</si>
  <si>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</si>
  <si>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</si>
  <si>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</si>
  <si>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</si>
  <si>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</si>
  <si>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</si>
  <si>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</si>
  <si>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</si>
  <si>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</si>
  <si>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</si>
  <si>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</si>
  <si>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</si>
  <si>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</si>
  <si>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</si>
  <si>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</si>
  <si>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</si>
  <si>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</si>
  <si>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</si>
  <si>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</si>
  <si>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</si>
  <si>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</si>
  <si>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</si>
  <si>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</si>
  <si>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</si>
  <si>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</si>
  <si>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</si>
  <si>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</si>
  <si>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</si>
  <si>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</si>
  <si>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</si>
  <si>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</si>
  <si>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</si>
  <si>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</si>
  <si>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</si>
  <si>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</si>
  <si>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</si>
  <si>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</si>
  <si>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</si>
  <si>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</si>
  <si>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</si>
  <si>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</si>
  <si>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</si>
  <si>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</si>
  <si>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</si>
  <si>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</si>
  <si>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</si>
  <si>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</si>
  <si>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</si>
  <si>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</si>
  <si>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</si>
  <si>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</si>
  <si>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</si>
  <si>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</si>
  <si>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</si>
  <si>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</si>
  <si>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</si>
  <si>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</si>
  <si>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</si>
  <si>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</si>
  <si>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</si>
  <si>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</si>
  <si>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</si>
  <si>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</si>
  <si>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</si>
  <si>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</si>
  <si>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</si>
  <si>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</si>
  <si>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</si>
  <si>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</si>
  <si>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</si>
  <si>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</si>
  <si>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</si>
  <si>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</si>
  <si>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</si>
  <si>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</si>
  <si>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</si>
  <si>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</si>
  <si>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</si>
  <si>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</si>
  <si>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</si>
  <si>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</si>
  <si>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</si>
  <si>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</si>
  <si>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</si>
  <si>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</si>
  <si>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</si>
  <si>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</si>
  <si>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</si>
  <si>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</si>
  <si>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</si>
  <si>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</si>
  <si>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</si>
  <si>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</si>
  <si>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</si>
  <si>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</si>
  <si>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</si>
  <si>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</si>
  <si>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</si>
  <si>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</si>
  <si>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</si>
  <si>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</si>
  <si>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</si>
  <si>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</si>
  <si>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</si>
  <si>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</si>
  <si>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</si>
  <si>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</si>
  <si>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</si>
  <si>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</si>
  <si>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</si>
  <si>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</si>
  <si>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</si>
  <si>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</si>
  <si>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</si>
  <si>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</si>
  <si>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</si>
  <si>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</si>
  <si>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</si>
  <si>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</si>
  <si>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</si>
  <si>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</si>
  <si>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</si>
  <si>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</si>
  <si>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</si>
  <si>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</si>
  <si>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</si>
  <si>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</si>
  <si>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</si>
  <si>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</si>
  <si>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</si>
  <si>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</si>
  <si>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</si>
  <si>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</si>
  <si>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</si>
  <si>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</si>
  <si>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</si>
  <si>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</si>
  <si>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</si>
  <si>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</si>
  <si>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</si>
  <si>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</si>
  <si>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</si>
  <si>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</si>
  <si>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</si>
  <si>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</si>
  <si>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</si>
  <si>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</si>
  <si>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</si>
  <si>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</si>
  <si>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</si>
  <si>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</si>
  <si>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</si>
  <si>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</si>
  <si>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</si>
  <si>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</si>
  <si>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</si>
  <si>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</si>
  <si>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</si>
  <si>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</si>
  <si>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</si>
  <si>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</si>
  <si>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</si>
  <si>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</si>
  <si>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</si>
  <si>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</si>
  <si>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</si>
  <si>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</si>
  <si>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</si>
  <si>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</si>
  <si>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</si>
  <si>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</si>
  <si>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</si>
  <si>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</si>
  <si>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</si>
  <si>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</si>
  <si>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</si>
  <si>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</si>
  <si>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</si>
  <si>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</si>
  <si>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</si>
  <si>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</si>
  <si>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</si>
  <si>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</si>
  <si>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</si>
  <si>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</si>
  <si>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</si>
  <si>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</si>
  <si>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</si>
  <si>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</si>
  <si>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</si>
  <si>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</si>
  <si>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</si>
  <si>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</si>
  <si>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</si>
  <si>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</si>
  <si>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</si>
  <si>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</si>
  <si>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</si>
  <si>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</si>
  <si>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</si>
  <si>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</si>
  <si>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</si>
  <si>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</si>
  <si>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</si>
  <si>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</si>
  <si>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</si>
  <si>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</si>
  <si>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</si>
  <si>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</si>
  <si>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</si>
  <si>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</si>
  <si>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</si>
  <si>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</si>
  <si>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</si>
  <si>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</si>
  <si>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</si>
  <si>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</si>
  <si>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</si>
  <si>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</si>
  <si>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</si>
  <si>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</si>
  <si>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</si>
  <si>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</si>
  <si>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</si>
  <si>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</si>
  <si>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</si>
  <si>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</si>
  <si>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</si>
  <si>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</si>
  <si>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</si>
  <si>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</si>
  <si>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</si>
  <si>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</si>
  <si>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</si>
  <si>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</si>
  <si>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</si>
  <si>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</si>
  <si>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</si>
  <si>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</si>
  <si>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</si>
  <si>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</si>
  <si>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</si>
  <si>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</si>
  <si>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</si>
  <si>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</si>
  <si>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</si>
  <si>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</si>
  <si>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</si>
  <si>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</si>
  <si>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</si>
  <si>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</si>
  <si>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</si>
  <si>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</si>
  <si>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</si>
  <si>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</si>
  <si>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</si>
  <si>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</si>
  <si>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</si>
  <si>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</si>
  <si>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</si>
  <si>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</si>
  <si>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</si>
  <si>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</si>
  <si>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</si>
  <si>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</si>
  <si>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</si>
  <si>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</si>
  <si>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</si>
  <si>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</si>
  <si>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</si>
  <si>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</si>
  <si>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</si>
  <si>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</si>
  <si>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</si>
  <si>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</si>
  <si>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</si>
  <si>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</si>
  <si>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</si>
  <si>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</si>
  <si>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</si>
  <si>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</si>
  <si>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</si>
  <si>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</si>
  <si>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</si>
  <si>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</si>
  <si>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</si>
  <si>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</si>
  <si>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</si>
  <si>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</si>
  <si>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</si>
  <si>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</si>
  <si>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</si>
  <si>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</si>
  <si>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</si>
  <si>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</si>
  <si>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</si>
  <si>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</si>
  <si>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</si>
  <si>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</si>
  <si>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</si>
  <si>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</si>
  <si>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</si>
  <si>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</si>
  <si>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</si>
  <si>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</si>
  <si>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</si>
  <si>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</si>
  <si>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</si>
  <si>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</si>
  <si>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</si>
  <si>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</si>
  <si>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</si>
  <si>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</si>
  <si>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</si>
  <si>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</si>
  <si>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</si>
  <si>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</si>
  <si>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</si>
  <si>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</si>
  <si>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</si>
  <si>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</si>
  <si>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</si>
  <si>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</si>
  <si>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</si>
  <si>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</si>
  <si>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</si>
  <si>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</si>
  <si>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</si>
  <si>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</si>
  <si>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</si>
  <si>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</si>
  <si>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</si>
  <si>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</si>
  <si>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</si>
  <si>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</si>
  <si>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</si>
  <si>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</si>
  <si>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</si>
  <si>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</si>
  <si>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</si>
  <si>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</si>
  <si>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</si>
  <si>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</si>
  <si>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</si>
  <si>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</si>
  <si>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</si>
  <si>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</si>
  <si>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</si>
  <si>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</si>
  <si>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</si>
  <si>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</si>
  <si>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</si>
  <si>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</si>
  <si>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</si>
  <si>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</si>
  <si>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</si>
  <si>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</si>
  <si>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</si>
  <si>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</si>
  <si>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</si>
  <si>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</si>
  <si>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</si>
  <si>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</si>
  <si>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</si>
  <si>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</si>
  <si>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</si>
  <si>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</si>
  <si>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</si>
  <si>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</si>
  <si>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</si>
  <si>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</si>
  <si>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</si>
  <si>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</si>
  <si>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</si>
  <si>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</si>
  <si>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</si>
  <si>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</si>
  <si>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</si>
  <si>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</si>
  <si>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</si>
  <si>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</si>
  <si>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</si>
  <si>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</si>
  <si>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</si>
  <si>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</si>
  <si>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</si>
  <si>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</si>
  <si>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</si>
  <si>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</si>
  <si>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</si>
  <si>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</si>
  <si>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</si>
  <si>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</si>
  <si>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</si>
  <si>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</si>
  <si>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</si>
  <si>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</si>
  <si>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</si>
  <si>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</si>
  <si>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</si>
  <si>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</si>
  <si>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</si>
  <si>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</si>
  <si>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</si>
  <si>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</si>
  <si>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</si>
  <si>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</si>
  <si>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</si>
  <si>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</si>
  <si>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</si>
  <si>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</si>
  <si>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</si>
  <si>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</si>
  <si>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</si>
  <si>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</si>
  <si>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</si>
  <si>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</si>
  <si>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</si>
  <si>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</si>
  <si>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</si>
  <si>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</si>
  <si>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</si>
  <si>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</si>
  <si>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</si>
  <si>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</si>
  <si>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</si>
  <si>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</si>
  <si>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</si>
  <si>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</si>
  <si>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</si>
  <si>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</si>
  <si>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</si>
  <si>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</si>
  <si>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</si>
  <si>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</si>
  <si>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</si>
  <si>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</si>
  <si>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</si>
  <si>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</si>
  <si>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</si>
  <si>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</si>
  <si>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</si>
  <si>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</si>
  <si>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</si>
  <si>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</si>
  <si>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</si>
  <si>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</si>
  <si>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</si>
  <si>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</si>
  <si>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</si>
  <si>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</si>
  <si>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</si>
  <si>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</si>
  <si>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</si>
  <si>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</si>
  <si>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</si>
  <si>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</si>
  <si>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</si>
  <si>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</si>
  <si>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</si>
  <si>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</si>
  <si>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</si>
  <si>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</si>
  <si>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</si>
  <si>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</si>
  <si>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</si>
  <si>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</si>
  <si>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</si>
  <si>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</si>
  <si>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</si>
  <si>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</si>
  <si>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</si>
  <si>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</si>
  <si>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</si>
  <si>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</si>
  <si>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</si>
  <si>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</si>
  <si>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</si>
  <si>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</si>
  <si>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</si>
  <si>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</si>
  <si>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</si>
  <si>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</si>
  <si>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</si>
  <si>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</si>
  <si>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</si>
  <si>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</si>
  <si>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</si>
  <si>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</si>
  <si>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</si>
  <si>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</si>
  <si>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</si>
  <si>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</si>
  <si>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</si>
  <si>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</si>
  <si>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</si>
  <si>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</si>
  <si>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</si>
  <si>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</si>
  <si>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</si>
  <si>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</si>
  <si>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</si>
  <si>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</si>
  <si>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</si>
  <si>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</si>
  <si>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</si>
  <si>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</si>
  <si>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</si>
  <si>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</si>
  <si>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</si>
  <si>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</si>
  <si>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</si>
  <si>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</si>
  <si>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</si>
  <si>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</si>
  <si>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</si>
  <si>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</si>
  <si>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</si>
  <si>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</si>
  <si>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</si>
  <si>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</si>
  <si>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</si>
  <si>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</si>
  <si>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</si>
  <si>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</si>
  <si>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</si>
  <si>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</si>
  <si>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</si>
  <si>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</si>
  <si>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</si>
  <si>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</si>
  <si>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</si>
  <si>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</si>
  <si>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</si>
  <si>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</si>
  <si>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</si>
  <si>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</si>
  <si>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</si>
  <si>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</si>
  <si>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</si>
  <si>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</si>
  <si>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</si>
  <si>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</si>
  <si>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</si>
  <si>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</si>
  <si>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</si>
  <si>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</si>
  <si>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</si>
  <si>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</si>
  <si>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</si>
  <si>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</si>
  <si>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</si>
  <si>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</si>
  <si>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</si>
  <si>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</si>
  <si>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</si>
  <si>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</si>
  <si>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</si>
  <si>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</si>
  <si>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</si>
  <si>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</si>
  <si>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</si>
  <si>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</si>
  <si>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</si>
  <si>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</si>
  <si>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</si>
  <si>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</si>
  <si>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</si>
  <si>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</si>
  <si>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</si>
  <si>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</si>
  <si>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</si>
  <si>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</si>
  <si>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</si>
  <si>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</si>
  <si>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</si>
  <si>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</si>
  <si>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</si>
  <si>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</si>
  <si>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</si>
  <si>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</si>
  <si>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</si>
  <si>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</si>
  <si>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</si>
  <si>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</si>
  <si>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</si>
  <si>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</si>
  <si>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</si>
  <si>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</si>
  <si>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</si>
  <si>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</si>
  <si>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</si>
  <si>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</si>
  <si>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</si>
  <si>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</si>
  <si>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</si>
  <si>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</si>
  <si>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</si>
  <si>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</si>
  <si>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</si>
  <si>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</si>
  <si>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</si>
  <si>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</si>
  <si>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</si>
  <si>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</si>
  <si>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</si>
  <si>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</si>
  <si>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</si>
  <si>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</si>
  <si>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</si>
  <si>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</si>
  <si>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</si>
  <si>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</si>
  <si>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</si>
  <si>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</si>
  <si>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</si>
  <si>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</si>
  <si>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</si>
  <si>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</si>
  <si>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</si>
  <si>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</si>
  <si>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</si>
  <si>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</si>
  <si>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</si>
  <si>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</si>
  <si>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</si>
  <si>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</si>
  <si>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</si>
  <si>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</si>
  <si>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</si>
  <si>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</si>
  <si>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</si>
  <si>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</si>
  <si>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</si>
  <si>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</si>
  <si>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</si>
  <si>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</si>
  <si>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</si>
  <si>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</si>
  <si>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</si>
  <si>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</si>
  <si>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</si>
  <si>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</si>
  <si>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</si>
  <si>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</si>
  <si>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</si>
  <si>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</si>
  <si>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</si>
  <si>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</si>
  <si>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</si>
  <si>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</si>
  <si>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</si>
  <si>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</si>
  <si>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</si>
  <si>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</si>
  <si>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</si>
  <si>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</si>
  <si>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</si>
  <si>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</si>
  <si>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</si>
  <si>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</si>
  <si>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</si>
  <si>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</si>
  <si>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</si>
  <si>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</si>
  <si>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</si>
  <si>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</si>
  <si>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</si>
  <si>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</si>
  <si>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</si>
  <si>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</si>
  <si>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</si>
  <si>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</si>
  <si>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</si>
  <si>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</si>
  <si>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</si>
  <si>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</si>
  <si>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</si>
  <si>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</si>
  <si>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</si>
  <si>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</si>
  <si>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</si>
  <si>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</si>
  <si>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</si>
  <si>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</si>
  <si>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</si>
  <si>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</si>
  <si>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</si>
  <si>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</si>
  <si>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</si>
  <si>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</si>
  <si>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</si>
  <si>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</si>
  <si>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</si>
  <si>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</si>
  <si>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</si>
  <si>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</si>
  <si>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</si>
  <si>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</si>
  <si>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</si>
  <si>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</si>
  <si>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</si>
  <si>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</si>
  <si>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</si>
  <si>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</si>
  <si>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</si>
  <si>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</si>
  <si>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</si>
  <si>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</si>
  <si>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</si>
  <si>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</si>
  <si>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</si>
  <si>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</si>
  <si>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</si>
  <si>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</si>
  <si>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</si>
  <si>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</si>
  <si>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</si>
  <si>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</si>
  <si>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</si>
  <si>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</si>
  <si>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</si>
  <si>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</si>
  <si>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</si>
  <si>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</si>
  <si>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</si>
  <si>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</si>
  <si>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</si>
  <si>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</si>
  <si>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</si>
  <si>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</si>
  <si>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</si>
  <si>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</si>
  <si>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</si>
  <si>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</si>
  <si>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</si>
  <si>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</si>
  <si>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</si>
  <si>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</si>
  <si>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</si>
  <si>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</si>
  <si>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</si>
  <si>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</si>
  <si>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</si>
  <si>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</si>
  <si>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</si>
  <si>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</si>
  <si>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</si>
  <si>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</si>
  <si>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</si>
  <si>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</si>
  <si>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</si>
  <si>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</si>
  <si>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</si>
  <si>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</si>
  <si>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</si>
  <si>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</si>
  <si>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</si>
  <si>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</si>
  <si>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</si>
  <si>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</si>
  <si>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</si>
  <si>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</si>
  <si>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</si>
  <si>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</si>
  <si>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</si>
  <si>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</si>
  <si>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</si>
  <si>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</si>
  <si>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</si>
  <si>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</si>
  <si>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</si>
  <si>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</si>
  <si>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</si>
  <si>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</si>
  <si>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</si>
  <si>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</si>
  <si>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</si>
  <si>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</si>
  <si>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</si>
  <si>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</si>
  <si>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</si>
  <si>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</si>
  <si>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</si>
  <si>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</si>
  <si>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</si>
  <si>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</si>
  <si>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</si>
  <si>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</si>
  <si>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</si>
  <si>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</si>
  <si>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</si>
  <si>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</si>
  <si>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</si>
  <si>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</si>
  <si>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</si>
  <si>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</si>
  <si>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</si>
  <si>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</si>
  <si>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</si>
  <si>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</si>
  <si>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</si>
  <si>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</si>
  <si>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</si>
  <si>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</si>
  <si>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</si>
  <si>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</si>
  <si>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</si>
  <si>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</si>
  <si>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</si>
  <si>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</si>
  <si>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</si>
  <si>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</si>
  <si>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</si>
  <si>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</si>
  <si>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</si>
  <si>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</si>
  <si>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</si>
  <si>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</si>
  <si>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</si>
  <si>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</si>
  <si>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</si>
  <si>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</si>
  <si>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</si>
  <si>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</si>
  <si>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</si>
  <si>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</si>
  <si>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</si>
  <si>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</si>
  <si>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</si>
  <si>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</si>
  <si>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</si>
  <si>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</si>
  <si>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</si>
  <si>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</si>
  <si>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</si>
  <si>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</si>
  <si>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</si>
  <si>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</si>
  <si>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</si>
  <si>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</si>
  <si>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</si>
  <si>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</si>
  <si>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</si>
  <si>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</si>
  <si>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</si>
  <si>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</si>
  <si>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</si>
  <si>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</si>
  <si>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</si>
  <si>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</si>
  <si>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</si>
  <si>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</si>
  <si>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</si>
  <si>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</si>
  <si>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</si>
  <si>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</si>
  <si>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</si>
  <si>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</si>
  <si>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</si>
  <si>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</si>
  <si>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</si>
  <si>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</si>
  <si>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</si>
  <si>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</si>
  <si>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</si>
  <si>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</si>
  <si>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</si>
  <si>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</si>
  <si>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</si>
  <si>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</si>
  <si>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</si>
  <si>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</si>
  <si>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</si>
  <si>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</si>
  <si>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</si>
  <si>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</si>
  <si>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</si>
  <si>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</si>
  <si>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</si>
  <si>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</si>
  <si>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</si>
  <si>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</si>
  <si>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</si>
  <si>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</si>
  <si>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</si>
  <si>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</si>
  <si>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</si>
  <si>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</si>
  <si>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</si>
  <si>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</si>
  <si>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</si>
  <si>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</si>
  <si>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</si>
  <si>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</si>
  <si>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</si>
  <si>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</si>
  <si>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</si>
  <si>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</si>
  <si>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</si>
  <si>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</si>
  <si>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</si>
  <si>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</si>
  <si>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</si>
  <si>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</si>
  <si>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</si>
  <si>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</si>
  <si>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</si>
  <si>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</si>
  <si>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</si>
  <si>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</si>
  <si>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</si>
  <si>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</si>
  <si>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</si>
  <si>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</si>
  <si>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</si>
  <si>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</si>
  <si>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</si>
  <si>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</si>
  <si>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</si>
  <si>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</si>
  <si>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</si>
  <si>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</si>
  <si>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</si>
  <si>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</si>
  <si>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</si>
  <si>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</si>
  <si>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</si>
  <si>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</si>
  <si>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</si>
  <si>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</si>
  <si>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</si>
  <si>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</si>
  <si>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</si>
  <si>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</si>
  <si>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</si>
  <si>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</si>
  <si>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</si>
  <si>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</si>
  <si>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</si>
  <si>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</si>
  <si>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</si>
  <si>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</si>
  <si>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</si>
  <si>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</si>
  <si>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</si>
  <si>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</si>
  <si>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</si>
  <si>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</si>
  <si>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</si>
  <si>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</si>
  <si>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</si>
  <si>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</si>
  <si>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</si>
  <si>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</si>
  <si>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</si>
  <si>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</si>
  <si>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</si>
  <si>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</si>
  <si>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</si>
  <si>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</si>
  <si>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</si>
  <si>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</si>
  <si>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</si>
  <si>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</si>
  <si>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</si>
  <si>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</si>
  <si>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</si>
  <si>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</si>
  <si>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</si>
  <si>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</si>
  <si>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</si>
  <si>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</si>
  <si>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</si>
  <si>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</si>
  <si>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</si>
  <si>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</si>
  <si>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</si>
  <si>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</si>
  <si>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</si>
  <si>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</si>
  <si>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</si>
  <si>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</si>
  <si>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</si>
  <si>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</si>
  <si>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</si>
  <si>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</si>
  <si>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</si>
  <si>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</si>
  <si>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</si>
  <si>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</si>
  <si>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</si>
  <si>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</si>
  <si>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</si>
  <si>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</si>
  <si>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</si>
  <si>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</si>
  <si>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</si>
  <si>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</si>
  <si>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</si>
  <si>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</si>
  <si>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</si>
  <si>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</si>
  <si>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</si>
  <si>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</si>
  <si>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</si>
  <si>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</si>
  <si>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</si>
  <si>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</si>
  <si>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</si>
  <si>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</si>
  <si>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</si>
  <si>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</si>
  <si>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</si>
  <si>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</si>
  <si>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</si>
  <si>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</si>
  <si>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</si>
  <si>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</si>
  <si>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</si>
  <si>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</si>
  <si>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</si>
  <si>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</si>
  <si>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</si>
  <si>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</si>
  <si>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</si>
  <si>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</si>
  <si>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</si>
  <si>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</si>
  <si>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</si>
  <si>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</si>
  <si>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</si>
  <si>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</si>
  <si>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</si>
  <si>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</si>
  <si>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</si>
  <si>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</si>
  <si>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</si>
  <si>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</si>
  <si>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</si>
  <si>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</si>
  <si>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</si>
  <si>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</si>
  <si>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</si>
  <si>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</si>
  <si>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</si>
  <si>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</si>
  <si>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</si>
  <si>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</si>
  <si>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</si>
  <si>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</si>
  <si>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</si>
  <si>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</si>
  <si>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</si>
  <si>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</si>
  <si>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</si>
  <si>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</si>
  <si>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</si>
  <si>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</si>
  <si>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</si>
  <si>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</si>
  <si>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</si>
  <si>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</si>
  <si>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</si>
  <si>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</si>
  <si>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</si>
  <si>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</si>
  <si>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</si>
  <si>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</si>
  <si>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</si>
  <si>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</si>
  <si>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</si>
  <si>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</si>
  <si>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</si>
  <si>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</si>
  <si>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</si>
  <si>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</si>
  <si>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</si>
  <si>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</si>
  <si>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</si>
  <si>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</si>
  <si>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</si>
  <si>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</si>
  <si>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</si>
  <si>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</si>
  <si>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</si>
  <si>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</si>
  <si>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</si>
  <si>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</si>
  <si>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</si>
  <si>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</si>
  <si>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</si>
  <si>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</si>
  <si>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</si>
  <si>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</si>
  <si>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</si>
  <si>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</si>
  <si>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</si>
  <si>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</si>
  <si>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</si>
  <si>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</si>
  <si>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</si>
  <si>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</si>
  <si>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</si>
  <si>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</si>
  <si>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</si>
  <si>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</si>
  <si>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</si>
  <si>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</si>
  <si>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</si>
  <si>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</si>
  <si>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</si>
  <si>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</si>
  <si>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</si>
  <si>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</si>
  <si>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</si>
  <si>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</si>
  <si>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</si>
  <si>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</si>
  <si>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</si>
  <si>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</si>
  <si>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</si>
  <si>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</si>
  <si>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</si>
  <si>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</si>
  <si>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</si>
  <si>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</si>
  <si>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</si>
  <si>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</si>
  <si>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</si>
  <si>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</si>
  <si>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</si>
  <si>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</si>
  <si>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</si>
  <si>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</si>
  <si>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</si>
  <si>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</si>
  <si>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</si>
  <si>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</si>
  <si>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</si>
  <si>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</si>
  <si>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</si>
  <si>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</si>
  <si>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</si>
  <si>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</si>
  <si>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</si>
  <si>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</si>
  <si>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</si>
  <si>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</si>
  <si>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</si>
  <si>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</si>
  <si>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</si>
  <si>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</si>
  <si>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</si>
  <si>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</si>
  <si>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</si>
  <si>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</si>
  <si>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</si>
  <si>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</si>
  <si>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</si>
  <si>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</si>
  <si>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</si>
  <si>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</si>
  <si>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</si>
  <si>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</si>
  <si>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</si>
  <si>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</si>
  <si>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</si>
  <si>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</si>
  <si>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</si>
  <si>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</si>
  <si>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</si>
  <si>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</si>
  <si>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</si>
  <si>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</si>
  <si>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</si>
  <si>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</si>
  <si>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</si>
  <si>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</si>
  <si>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</si>
  <si>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</si>
  <si>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</si>
  <si>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</si>
  <si>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</si>
  <si>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</si>
  <si>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</si>
  <si>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</si>
  <si>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</si>
  <si>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</si>
  <si>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</si>
  <si>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</si>
  <si>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</si>
  <si>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</si>
  <si>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</si>
  <si>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</si>
  <si>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</si>
  <si>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</si>
  <si>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</si>
  <si>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</si>
  <si>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</si>
  <si>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</si>
  <si>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</si>
  <si>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</si>
  <si>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</si>
  <si>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</si>
  <si>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</si>
  <si>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</si>
  <si>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</si>
  <si>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</si>
  <si>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</si>
  <si>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</si>
  <si>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</si>
  <si>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</si>
  <si>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</si>
  <si>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</si>
  <si>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</si>
  <si>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</si>
  <si>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</si>
  <si>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</si>
  <si>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</si>
  <si>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</si>
  <si>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</si>
  <si>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</si>
  <si>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</si>
  <si>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</si>
  <si>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</si>
  <si>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</si>
  <si>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</si>
  <si>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</si>
  <si>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</si>
  <si>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</si>
  <si>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</si>
  <si>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</si>
  <si>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</si>
  <si>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</si>
  <si>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</si>
  <si>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</si>
  <si>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</si>
  <si>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</si>
  <si>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</si>
  <si>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</si>
  <si>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</si>
  <si>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</si>
  <si>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</si>
  <si>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</si>
  <si>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</si>
  <si>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</si>
  <si>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</si>
  <si>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</si>
  <si>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</si>
  <si>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</si>
  <si>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</si>
  <si>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</si>
  <si>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</si>
  <si>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</si>
  <si>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</si>
  <si>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</si>
  <si>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</si>
  <si>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</si>
  <si>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</si>
  <si>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</si>
  <si>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</si>
  <si>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</si>
  <si>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</si>
  <si>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</si>
  <si>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</si>
  <si>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</si>
  <si>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</si>
  <si>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</si>
  <si>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</si>
  <si>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</si>
  <si>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</si>
  <si>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</si>
  <si>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</si>
  <si>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</si>
  <si>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</si>
  <si>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</si>
  <si>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</si>
  <si>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</si>
  <si>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</si>
  <si>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</si>
  <si>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</si>
  <si>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</si>
  <si>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</si>
  <si>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</si>
  <si>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</si>
  <si>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</si>
  <si>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</si>
  <si>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</si>
  <si>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</si>
  <si>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</si>
  <si>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</si>
  <si>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</si>
  <si>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</si>
  <si>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</si>
  <si>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</si>
  <si>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</si>
  <si>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</si>
  <si>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</si>
  <si>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</si>
  <si>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</si>
  <si>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</si>
  <si>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</si>
  <si>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</si>
  <si>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</si>
  <si>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</si>
  <si>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</si>
  <si>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</si>
  <si>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</si>
  <si>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</si>
  <si>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</si>
  <si>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</si>
  <si>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</si>
  <si>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</si>
  <si>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</si>
  <si>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</si>
  <si>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</si>
  <si>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</si>
  <si>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</si>
  <si>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</si>
  <si>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</si>
  <si>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</si>
  <si>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</si>
  <si>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</si>
  <si>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</si>
  <si>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</si>
  <si>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</si>
  <si>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</si>
  <si>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</si>
  <si>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</si>
  <si>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</si>
  <si>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</si>
  <si>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</si>
  <si>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</si>
  <si>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</si>
  <si>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</si>
  <si>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</si>
  <si>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</si>
  <si>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</si>
  <si>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</si>
  <si>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</si>
  <si>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</si>
  <si>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</si>
  <si>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</si>
  <si>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</si>
  <si>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</si>
  <si>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</si>
  <si>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</si>
  <si>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</si>
  <si>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</si>
  <si>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</si>
  <si>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</si>
  <si>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</si>
  <si>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</si>
  <si>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</si>
  <si>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</si>
  <si>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</si>
  <si>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</si>
  <si>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</si>
  <si>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</si>
  <si>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</si>
  <si>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</si>
  <si>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</si>
  <si>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</si>
  <si>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</si>
  <si>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</si>
  <si>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</si>
  <si>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</si>
  <si>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</si>
  <si>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</si>
  <si>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</si>
  <si>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</si>
  <si>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</si>
  <si>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</si>
  <si>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</si>
  <si>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</si>
  <si>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</si>
  <si>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</si>
  <si>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</si>
  <si>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</si>
  <si>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</si>
  <si>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</si>
  <si>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</si>
  <si>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</si>
  <si>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</si>
  <si>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</si>
  <si>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</si>
  <si>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</si>
  <si>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</si>
  <si>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</si>
  <si>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</si>
  <si>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</si>
  <si>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</si>
  <si>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</si>
  <si>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</si>
  <si>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</si>
  <si>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</si>
  <si>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</si>
  <si>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</si>
  <si>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</si>
  <si>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</si>
  <si>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</si>
  <si>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</si>
  <si>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</si>
  <si>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</si>
  <si>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</si>
  <si>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</si>
  <si>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</si>
  <si>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</si>
  <si>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</si>
  <si>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</si>
  <si>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</si>
  <si>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</si>
  <si>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</si>
  <si>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</si>
  <si>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</si>
  <si>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</si>
  <si>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</si>
  <si>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</si>
  <si>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</si>
  <si>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</si>
  <si>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</si>
  <si>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</si>
  <si>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</si>
  <si>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</si>
  <si>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</si>
  <si>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</si>
  <si>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</si>
  <si>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</si>
  <si>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</si>
  <si>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</si>
  <si>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</si>
  <si>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</si>
  <si>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</si>
  <si>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</si>
  <si>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</si>
  <si>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</si>
  <si>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</si>
  <si>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</si>
  <si>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</si>
  <si>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</si>
  <si>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</si>
  <si>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</si>
  <si>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</si>
  <si>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</si>
  <si>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</si>
  <si>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</si>
  <si>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</si>
  <si>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</si>
  <si>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</si>
  <si>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</si>
  <si>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</si>
  <si>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</si>
  <si>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</si>
  <si>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</si>
  <si>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</si>
  <si>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</si>
  <si>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</si>
  <si>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</si>
  <si>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</si>
  <si>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</si>
  <si>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</si>
  <si>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</si>
  <si>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</si>
  <si>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</si>
  <si>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</si>
  <si>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</si>
  <si>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</si>
  <si>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</si>
  <si>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</si>
  <si>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</si>
  <si>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</si>
  <si>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</si>
  <si>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</si>
  <si>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</si>
  <si>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</si>
  <si>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</si>
  <si>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</si>
  <si>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</si>
  <si>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</si>
  <si>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</si>
  <si>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</si>
  <si>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</si>
  <si>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</si>
  <si>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</si>
  <si>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</si>
  <si>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</si>
  <si>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</si>
  <si>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</si>
  <si>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</si>
  <si>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</si>
  <si>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</si>
  <si>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</si>
  <si>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</si>
  <si>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</si>
  <si>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</si>
  <si>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</si>
  <si>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</si>
  <si>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</si>
  <si>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</si>
  <si>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</si>
  <si>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</si>
  <si>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</si>
  <si>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</si>
  <si>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</si>
  <si>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</si>
  <si>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</si>
  <si>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</si>
  <si>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</si>
  <si>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</si>
  <si>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</si>
  <si>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</si>
  <si>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</si>
  <si>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</si>
  <si>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</si>
  <si>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</si>
  <si>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</si>
  <si>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</si>
  <si>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</si>
  <si>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</si>
  <si>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</si>
  <si>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</si>
  <si>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</si>
  <si>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</si>
  <si>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</si>
  <si>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</si>
  <si>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</si>
  <si>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</si>
  <si>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</si>
  <si>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</si>
  <si>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</si>
  <si>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</si>
  <si>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</si>
  <si>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</si>
  <si>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</si>
  <si>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</si>
  <si>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</si>
  <si>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</si>
  <si>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</si>
  <si>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</si>
  <si>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</si>
  <si>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</si>
  <si>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</si>
  <si>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</si>
  <si>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</si>
  <si>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</si>
  <si>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</si>
  <si>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</si>
  <si>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</si>
  <si>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</si>
  <si>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</si>
  <si>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</si>
  <si>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</si>
  <si>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</si>
  <si>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</si>
  <si>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</si>
  <si>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</si>
  <si>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</si>
  <si>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</si>
  <si>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</si>
  <si>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</si>
  <si>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</si>
  <si>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</si>
  <si>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</si>
  <si>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</si>
  <si>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</si>
  <si>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</si>
  <si>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</si>
  <si>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</si>
  <si>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</si>
  <si>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</si>
  <si>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</si>
  <si>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</si>
  <si>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</si>
  <si>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</si>
  <si>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</si>
  <si>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</si>
  <si>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</si>
  <si>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</si>
  <si>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</si>
  <si>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</si>
  <si>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</si>
  <si>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</si>
  <si>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</si>
  <si>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</si>
  <si>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</si>
  <si>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</si>
  <si>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</si>
  <si>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</si>
  <si>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</si>
  <si>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</si>
  <si>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</si>
  <si>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</si>
  <si>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</si>
  <si>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</si>
  <si>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</si>
  <si>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</si>
  <si>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</si>
  <si>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</si>
  <si>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</si>
  <si>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</si>
  <si>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</si>
  <si>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</si>
  <si>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</si>
  <si>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</si>
  <si>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</si>
  <si>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</si>
  <si>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</si>
  <si>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</si>
  <si>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</si>
  <si>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</si>
  <si>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</si>
  <si>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</si>
  <si>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</si>
  <si>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</si>
  <si>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</si>
  <si>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</si>
  <si>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</si>
  <si>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</si>
  <si>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</si>
  <si>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</si>
  <si>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</si>
  <si>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</si>
  <si>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</si>
  <si>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</si>
  <si>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</si>
  <si>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</si>
  <si>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</si>
  <si>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</si>
  <si>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</si>
  <si>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</si>
  <si>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</si>
  <si>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</si>
  <si>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</si>
  <si>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</si>
  <si>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</si>
  <si>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</si>
  <si>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</si>
  <si>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</si>
  <si>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</si>
  <si>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</si>
  <si>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</si>
  <si>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</si>
  <si>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</si>
  <si>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</si>
  <si>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</si>
  <si>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</si>
  <si>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</si>
  <si>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</si>
  <si>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</si>
  <si>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</si>
  <si>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</si>
  <si>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</si>
  <si>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</si>
  <si>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</si>
  <si>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</si>
  <si>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</si>
  <si>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</si>
  <si>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</si>
  <si>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</si>
  <si>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</si>
  <si>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</si>
  <si>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</si>
  <si>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</si>
  <si>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</si>
  <si>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</si>
  <si>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</si>
  <si>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</si>
  <si>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</si>
  <si>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</si>
  <si>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</si>
  <si>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</si>
  <si>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</si>
  <si>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</si>
  <si>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</si>
  <si>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</si>
  <si>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</si>
  <si>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</si>
  <si>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</si>
  <si>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</si>
  <si>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</si>
  <si>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</si>
  <si>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</si>
  <si>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</si>
  <si>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</si>
  <si>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</si>
  <si>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</si>
  <si>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</si>
  <si>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</si>
  <si>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</si>
  <si>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</si>
  <si>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</si>
  <si>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</si>
  <si>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</si>
  <si>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</si>
  <si>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</si>
  <si>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</si>
  <si>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</si>
  <si>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</si>
  <si>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</si>
  <si>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</si>
  <si>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</si>
  <si>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</si>
  <si>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</si>
  <si>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</si>
  <si>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</si>
  <si>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</si>
  <si>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</si>
  <si>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</si>
  <si>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</si>
  <si>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</si>
  <si>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</si>
  <si>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</si>
  <si>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</si>
  <si>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</si>
  <si>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</si>
  <si>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</si>
  <si>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</si>
  <si>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</si>
  <si>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</si>
  <si>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</si>
  <si>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</si>
  <si>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</si>
  <si>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</si>
  <si>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</si>
  <si>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</si>
  <si>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</si>
  <si>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</si>
  <si>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</si>
  <si>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</si>
  <si>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</si>
  <si>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</si>
  <si>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</si>
  <si>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</si>
  <si>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</si>
  <si>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</si>
  <si>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</si>
  <si>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</si>
  <si>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</si>
  <si>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</si>
  <si>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</si>
  <si>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</si>
  <si>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</si>
  <si>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</si>
  <si>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</si>
  <si>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</si>
  <si>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</si>
  <si>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</si>
  <si>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</si>
  <si>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</si>
  <si>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</si>
  <si>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</si>
  <si>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</si>
  <si>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</si>
  <si>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</si>
  <si>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</si>
  <si>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</si>
  <si>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</si>
  <si>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</si>
  <si>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</si>
  <si>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</si>
  <si>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</si>
  <si>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</si>
  <si>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</si>
  <si>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</si>
  <si>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</si>
  <si>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</si>
  <si>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</si>
  <si>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</si>
  <si>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</si>
  <si>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</si>
  <si>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</si>
  <si>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</si>
  <si>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</si>
  <si>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</si>
  <si>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</si>
  <si>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</si>
  <si>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</si>
  <si>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</si>
  <si>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</si>
  <si>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</si>
  <si>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</si>
  <si>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</si>
  <si>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</si>
  <si>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</si>
  <si>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</si>
  <si>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</si>
  <si>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</si>
  <si>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</si>
  <si>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</si>
  <si>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</si>
  <si>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</si>
  <si>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</si>
  <si>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</si>
  <si>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</si>
  <si>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</si>
  <si>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</si>
  <si>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</si>
  <si>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</si>
  <si>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</si>
  <si>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</si>
  <si>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</si>
  <si>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</si>
  <si>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</si>
  <si>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</si>
  <si>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</si>
  <si>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</si>
  <si>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</si>
  <si>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</si>
  <si>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</si>
  <si>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</si>
  <si>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</si>
  <si>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</si>
  <si>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</si>
  <si>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</si>
  <si>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</si>
  <si>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</si>
  <si>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</si>
  <si>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</si>
  <si>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</si>
  <si>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</si>
  <si>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</si>
  <si>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</si>
  <si>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</si>
  <si>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</si>
  <si>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</si>
  <si>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</si>
  <si>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</si>
  <si>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</si>
  <si>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</si>
  <si>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</si>
  <si>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</si>
  <si>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</si>
  <si>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</si>
  <si>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</si>
  <si>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</si>
  <si>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</si>
  <si>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</si>
  <si>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</si>
  <si>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</si>
  <si>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</si>
  <si>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</si>
  <si>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</si>
  <si>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</si>
  <si>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</si>
  <si>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</si>
  <si>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</si>
  <si>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</si>
  <si>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</si>
  <si>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</si>
  <si>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</si>
  <si>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</si>
  <si>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</si>
  <si>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</si>
  <si>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</si>
  <si>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</si>
  <si>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</si>
  <si>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</si>
  <si>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</si>
  <si>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</si>
  <si>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</si>
  <si>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</si>
  <si>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</si>
  <si>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</si>
  <si>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</si>
  <si>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</si>
  <si>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</si>
  <si>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</si>
  <si>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</si>
  <si>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</si>
  <si>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</si>
  <si>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</si>
  <si>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</si>
  <si>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</si>
  <si>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</si>
  <si>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</si>
  <si>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</si>
  <si>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</si>
  <si>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</si>
  <si>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</si>
  <si>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</si>
  <si>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</si>
  <si>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</si>
  <si>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</si>
  <si>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</si>
  <si>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</si>
  <si>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</si>
  <si>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</si>
  <si>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</si>
  <si>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</si>
  <si>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</si>
  <si>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</si>
  <si>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</si>
  <si>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</si>
  <si>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</si>
  <si>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</si>
  <si>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</si>
  <si>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</si>
  <si>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</si>
  <si>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</si>
  <si>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</si>
  <si>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</si>
  <si>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</si>
  <si>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</si>
  <si>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</si>
  <si>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</si>
  <si>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</si>
  <si>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</si>
  <si>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</si>
  <si>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</si>
  <si>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</si>
  <si>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</si>
  <si>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</si>
  <si>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</si>
  <si>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</si>
  <si>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</si>
  <si>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</si>
  <si>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</si>
  <si>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</si>
  <si>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</si>
  <si>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</si>
  <si>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</si>
  <si>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</si>
  <si>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</si>
  <si>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</si>
  <si>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</si>
  <si>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</si>
  <si>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</si>
  <si>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</si>
  <si>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</si>
  <si>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</si>
  <si>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</si>
  <si>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</si>
  <si>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</si>
  <si>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</si>
  <si>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</si>
  <si>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</si>
  <si>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</si>
  <si>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</si>
  <si>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</si>
  <si>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</si>
  <si>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</si>
  <si>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</si>
  <si>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</si>
  <si>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</si>
  <si>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</si>
  <si>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</si>
  <si>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</si>
  <si>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</si>
  <si>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</si>
  <si>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</si>
  <si>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</si>
  <si>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</si>
  <si>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</si>
  <si>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</si>
  <si>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</si>
  <si>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</si>
  <si>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</si>
  <si>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</si>
  <si>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</si>
  <si>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</si>
  <si>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</si>
  <si>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</si>
  <si>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</si>
  <si>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</si>
  <si>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</si>
  <si>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</si>
  <si>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</si>
  <si>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</si>
  <si>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</si>
  <si>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</si>
  <si>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</si>
  <si>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</si>
  <si>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</si>
  <si>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</si>
  <si>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</si>
  <si>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</si>
  <si>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</si>
  <si>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</si>
  <si>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</si>
  <si>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</si>
  <si>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</si>
  <si>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</si>
  <si>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</si>
  <si>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</si>
  <si>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</si>
  <si>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</si>
  <si>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</si>
  <si>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</si>
  <si>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</si>
  <si>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</si>
  <si>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</si>
  <si>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</si>
  <si>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</si>
  <si>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</si>
  <si>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</si>
  <si>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</si>
  <si>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</si>
  <si>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</si>
  <si>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</si>
  <si>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</si>
  <si>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</si>
  <si>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</si>
  <si>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</si>
  <si>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</si>
  <si>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</si>
  <si>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</si>
  <si>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</si>
  <si>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</si>
  <si>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</si>
  <si>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</si>
  <si>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</si>
  <si>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</si>
  <si>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</si>
  <si>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</si>
  <si>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</si>
  <si>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</si>
  <si>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</si>
  <si>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</si>
  <si>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</si>
  <si>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</si>
  <si>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</si>
  <si>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</si>
  <si>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</si>
  <si>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</si>
  <si>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</si>
  <si>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</si>
  <si>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</si>
  <si>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</si>
  <si>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</si>
  <si>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</si>
  <si>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</si>
  <si>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</si>
  <si>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</si>
  <si>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</si>
  <si>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</si>
  <si>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</si>
  <si>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</si>
  <si>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</si>
  <si>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</si>
  <si>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</si>
  <si>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</si>
  <si>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</si>
  <si>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</si>
  <si>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</si>
  <si>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</si>
  <si>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</si>
  <si>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</si>
  <si>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</si>
  <si>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</si>
  <si>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</si>
  <si>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</si>
  <si>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</si>
  <si>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</si>
  <si>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</si>
  <si>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</si>
  <si>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</si>
  <si>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</si>
  <si>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</si>
  <si>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</si>
  <si>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</si>
  <si>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</si>
  <si>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</si>
  <si>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</si>
  <si>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</si>
  <si>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</si>
  <si>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</si>
  <si>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</si>
  <si>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</si>
  <si>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</si>
  <si>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</si>
  <si>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</si>
  <si>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</si>
  <si>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</si>
  <si>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</si>
  <si>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</si>
  <si>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</si>
  <si>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</si>
  <si>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</si>
  <si>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</si>
  <si>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</si>
  <si>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</si>
  <si>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</si>
  <si>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</si>
  <si>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</si>
  <si>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</si>
  <si>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</si>
  <si>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</si>
  <si>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</si>
  <si>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</si>
  <si>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</si>
  <si>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</si>
  <si>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</si>
  <si>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</si>
  <si>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</si>
  <si>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</si>
  <si>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</si>
  <si>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</si>
  <si>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</si>
  <si>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</si>
  <si>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</si>
  <si>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</si>
  <si>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</si>
  <si>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</si>
  <si>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</si>
  <si>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</si>
  <si>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</si>
  <si>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</si>
  <si>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</si>
  <si>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</si>
  <si>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</si>
  <si>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</si>
  <si>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</si>
  <si>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</si>
  <si>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</si>
  <si>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</si>
  <si>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</si>
  <si>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</si>
  <si>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</si>
  <si>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</si>
  <si>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</si>
  <si>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</si>
  <si>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</si>
  <si>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</si>
  <si>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</si>
  <si>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</si>
  <si>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</si>
  <si>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</si>
  <si>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</si>
  <si>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</si>
  <si>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</si>
  <si>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</si>
  <si>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</si>
  <si>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</si>
  <si>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</si>
  <si>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</si>
  <si>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</si>
  <si>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</si>
  <si>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</si>
  <si>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</si>
  <si>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</si>
  <si>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</si>
  <si>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</si>
  <si>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</si>
  <si>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</si>
  <si>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</si>
  <si>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</si>
  <si>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</si>
  <si>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</si>
  <si>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</si>
  <si>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</si>
  <si>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</si>
  <si>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</si>
  <si>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</si>
  <si>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</si>
  <si>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</si>
  <si>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</si>
  <si>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</si>
  <si>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</si>
  <si>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</si>
  <si>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</si>
  <si>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</si>
  <si>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</si>
  <si>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</si>
  <si>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</si>
  <si>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</si>
  <si>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</si>
  <si>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</si>
  <si>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</si>
  <si>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</si>
  <si>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</si>
  <si>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</si>
  <si>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</si>
  <si>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</si>
  <si>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</si>
  <si>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</si>
  <si>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</si>
  <si>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</si>
  <si>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</si>
  <si>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</si>
  <si>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</si>
  <si>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</si>
  <si>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</si>
  <si>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</si>
  <si>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</si>
  <si>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</si>
  <si>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</si>
  <si>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</si>
  <si>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</si>
  <si>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</si>
  <si>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</si>
  <si>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</si>
  <si>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</si>
  <si>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</si>
  <si>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</si>
  <si>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</si>
  <si>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</si>
  <si>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</si>
  <si>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</si>
  <si>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</si>
  <si>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</si>
  <si>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</si>
  <si>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</si>
  <si>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</si>
  <si>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</si>
  <si>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</si>
  <si>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</si>
  <si>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</si>
  <si>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</si>
  <si>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</si>
  <si>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</si>
  <si>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</si>
  <si>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</si>
  <si>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</si>
  <si>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</si>
  <si>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</si>
  <si>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</si>
  <si>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</si>
  <si>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</si>
  <si>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</si>
  <si>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</si>
  <si>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</si>
  <si>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</si>
  <si>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</si>
  <si>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</si>
  <si>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</si>
  <si>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</si>
  <si>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</si>
  <si>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</si>
  <si>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</si>
  <si>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</si>
  <si>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</si>
  <si>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</si>
  <si>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</si>
  <si>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</si>
  <si>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</si>
  <si>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</si>
  <si>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</si>
  <si>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</si>
  <si>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</si>
  <si>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</si>
  <si>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</si>
  <si>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</si>
  <si>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</si>
  <si>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</si>
  <si>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</si>
  <si>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</si>
  <si>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</si>
  <si>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</si>
  <si>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</si>
  <si>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</si>
  <si>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</si>
  <si>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</si>
  <si>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</si>
  <si>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</si>
  <si>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</si>
  <si>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</si>
  <si>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</si>
  <si>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</si>
  <si>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</si>
  <si>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</si>
  <si>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</si>
  <si>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</si>
  <si>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</si>
  <si>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</si>
  <si>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</si>
  <si>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</si>
  <si>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</si>
  <si>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</si>
  <si>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</si>
  <si>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</si>
  <si>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</si>
  <si>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</si>
  <si>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</si>
  <si>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</si>
  <si>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</si>
  <si>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</si>
  <si>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</si>
  <si>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</si>
  <si>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</si>
  <si>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</si>
  <si>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</si>
  <si>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</si>
  <si>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</si>
  <si>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</si>
  <si>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</si>
  <si>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</si>
  <si>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</si>
  <si>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</si>
  <si>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</si>
  <si>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</si>
  <si>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</si>
  <si>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</si>
  <si>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</si>
  <si>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</si>
  <si>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</si>
  <si>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</si>
  <si>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</si>
  <si>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</si>
  <si>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</si>
  <si>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</si>
  <si>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</si>
  <si>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</si>
  <si>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</si>
  <si>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</si>
  <si>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</si>
  <si>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</si>
  <si>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</si>
  <si>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</si>
  <si>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</si>
  <si>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</si>
  <si>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</si>
  <si>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</si>
  <si>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</si>
  <si>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</si>
  <si>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</si>
  <si>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</si>
  <si>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</si>
  <si>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</si>
  <si>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</si>
  <si>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</si>
  <si>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</si>
  <si>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</si>
  <si>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</si>
  <si>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</si>
  <si>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</si>
  <si>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</si>
  <si>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</si>
  <si>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</si>
  <si>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</si>
  <si>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</si>
  <si>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</si>
  <si>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</si>
  <si>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</si>
  <si>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</si>
  <si>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</si>
  <si>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</si>
  <si>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</si>
  <si>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</si>
  <si>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</si>
  <si>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</si>
  <si>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</si>
  <si>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</si>
  <si>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</si>
  <si>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</si>
  <si>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</si>
  <si>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</si>
  <si>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</si>
  <si>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</si>
  <si>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</si>
  <si>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</si>
  <si>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</si>
  <si>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</si>
  <si>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</si>
  <si>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</si>
  <si>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</si>
  <si>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</si>
  <si>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</si>
  <si>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</si>
  <si>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</si>
  <si>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</si>
  <si>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</si>
  <si>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</si>
  <si>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</si>
  <si>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</si>
  <si>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</si>
  <si>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</si>
  <si>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</si>
  <si>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</si>
  <si>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</si>
  <si>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</si>
  <si>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</si>
  <si>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</si>
  <si>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</si>
  <si>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</si>
  <si>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</si>
  <si>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</si>
  <si>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</si>
  <si>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</si>
  <si>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</si>
  <si>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</si>
  <si>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</si>
  <si>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</si>
  <si>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</si>
  <si>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</si>
  <si>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</si>
  <si>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</si>
  <si>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</si>
  <si>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</si>
  <si>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</si>
  <si>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</si>
  <si>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</si>
  <si>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</si>
  <si>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</si>
  <si>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</si>
  <si>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</si>
  <si>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</si>
  <si>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</si>
  <si>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</si>
  <si>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</si>
  <si>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</si>
  <si>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</si>
  <si>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</si>
  <si>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</si>
  <si>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</si>
  <si>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</si>
  <si>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</si>
  <si>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</si>
  <si>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</si>
  <si>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</si>
  <si>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</si>
  <si>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</si>
  <si>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</si>
  <si>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</si>
  <si>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</si>
  <si>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</si>
  <si>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</si>
  <si>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</si>
  <si>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</si>
  <si>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</si>
  <si>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</si>
  <si>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</si>
  <si>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</si>
  <si>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</si>
  <si>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</si>
  <si>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</si>
  <si>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</si>
  <si>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</si>
  <si>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</si>
  <si>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</si>
  <si>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</si>
  <si>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</si>
  <si>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</si>
  <si>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</si>
  <si>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</si>
  <si>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</si>
  <si>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</si>
  <si>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</si>
  <si>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</si>
  <si>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</si>
  <si>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</si>
  <si>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</si>
  <si>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</si>
  <si>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</si>
  <si>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</si>
  <si>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</si>
  <si>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</si>
  <si>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</si>
  <si>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</si>
  <si>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</si>
  <si>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</si>
  <si>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</si>
  <si>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</si>
  <si>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</si>
  <si>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</si>
  <si>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</si>
  <si>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</si>
  <si>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</si>
  <si>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</si>
  <si>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</si>
  <si>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</si>
  <si>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</si>
  <si>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</si>
  <si>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</si>
  <si>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</si>
  <si>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</si>
  <si>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</si>
  <si>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</si>
  <si>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</si>
  <si>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</si>
  <si>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</si>
  <si>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</si>
  <si>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</si>
  <si>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</si>
  <si>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</si>
  <si>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</si>
  <si>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</si>
  <si>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</si>
  <si>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</si>
  <si>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</si>
  <si>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</si>
  <si>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</si>
  <si>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</si>
  <si>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</si>
  <si>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</si>
  <si>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</si>
  <si>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</si>
  <si>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</si>
  <si>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</si>
  <si>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</si>
  <si>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</si>
  <si>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</si>
  <si>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</si>
  <si>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</si>
  <si>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</si>
  <si>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</si>
  <si>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</si>
  <si>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</si>
  <si>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</si>
  <si>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</si>
  <si>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</si>
  <si>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</si>
  <si>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</si>
  <si>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</si>
  <si>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</si>
  <si>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</si>
  <si>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</si>
  <si>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</si>
  <si>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</si>
  <si>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</si>
  <si>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</si>
  <si>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</si>
  <si>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</si>
  <si>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</si>
  <si>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</si>
  <si>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</si>
  <si>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</si>
  <si>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</si>
  <si>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</si>
  <si>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</si>
  <si>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</si>
  <si>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</si>
  <si>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</si>
  <si>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</si>
  <si>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</si>
  <si>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</si>
  <si>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</si>
  <si>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</si>
  <si>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</si>
  <si>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</si>
  <si>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</si>
  <si>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</si>
  <si>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</si>
  <si>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</si>
  <si>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</si>
  <si>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</si>
  <si>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</si>
  <si>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</si>
  <si>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</si>
  <si>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</si>
  <si>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</si>
  <si>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</si>
  <si>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</si>
  <si>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</si>
  <si>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</si>
  <si>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</si>
  <si>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</si>
  <si>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</si>
  <si>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</si>
  <si>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</si>
  <si>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</si>
  <si>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</si>
  <si>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</si>
  <si>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</si>
  <si>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</si>
  <si>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</si>
  <si>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</si>
  <si>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</si>
  <si>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</si>
  <si>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</si>
  <si>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</si>
  <si>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</si>
  <si>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</si>
  <si>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</si>
  <si>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</si>
  <si>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</si>
  <si>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</si>
  <si>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</si>
  <si>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</si>
  <si>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</si>
  <si>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</si>
  <si>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</si>
  <si>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</si>
  <si>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</si>
  <si>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</si>
  <si>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</si>
  <si>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</si>
  <si>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</si>
  <si>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</si>
  <si>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</si>
  <si>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</si>
  <si>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</si>
  <si>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</si>
  <si>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</si>
  <si>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</si>
  <si>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</si>
  <si>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</si>
  <si>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</si>
  <si>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</si>
  <si>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</si>
  <si>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</si>
  <si>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</si>
  <si>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</si>
  <si>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</si>
  <si>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</si>
  <si>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</si>
  <si>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</si>
  <si>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</si>
  <si>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</si>
  <si>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</si>
  <si>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</si>
  <si>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</si>
  <si>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</si>
  <si>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</si>
  <si>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</si>
  <si>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</si>
  <si>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</si>
  <si>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</si>
  <si>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</si>
  <si>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</si>
  <si>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</si>
  <si>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</si>
  <si>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</si>
  <si>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</si>
  <si>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</si>
  <si>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</si>
  <si>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</si>
  <si>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</si>
  <si>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</si>
  <si>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</si>
  <si>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</si>
  <si>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</si>
  <si>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</si>
  <si>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</si>
  <si>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</si>
  <si>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</si>
  <si>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</si>
  <si>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</si>
  <si>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</si>
  <si>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</si>
  <si>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</si>
  <si>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</si>
  <si>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</si>
  <si>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</si>
  <si>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</si>
  <si>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</si>
  <si>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</si>
  <si>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</si>
  <si>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</si>
  <si>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</si>
  <si>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</si>
  <si>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</si>
  <si>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</si>
  <si>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</si>
  <si>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</si>
  <si>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</si>
  <si>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</si>
  <si>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</si>
  <si>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</si>
  <si>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</si>
  <si>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</si>
  <si>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</si>
  <si>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</si>
  <si>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</si>
  <si>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</si>
  <si>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</si>
  <si>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</si>
  <si>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</si>
  <si>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</si>
  <si>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</si>
  <si>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</si>
  <si>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</si>
  <si>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</si>
  <si>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</si>
  <si>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</si>
  <si>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</si>
  <si>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</si>
  <si>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</si>
  <si>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</si>
  <si>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</si>
  <si>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</si>
  <si>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</si>
  <si>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</si>
  <si>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</si>
  <si>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</si>
  <si>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</si>
  <si>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</si>
  <si>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</si>
  <si>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</si>
  <si>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</si>
  <si>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</si>
  <si>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</si>
  <si>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</si>
  <si>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</si>
  <si>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</si>
  <si>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</si>
  <si>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</si>
  <si>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</si>
  <si>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</si>
  <si>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</si>
  <si>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</si>
  <si>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</si>
  <si>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</si>
  <si>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</si>
  <si>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</si>
  <si>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</si>
  <si>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</si>
  <si>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</si>
  <si>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</si>
  <si>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</si>
  <si>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</si>
  <si>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</si>
  <si>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</si>
  <si>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</si>
  <si>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</si>
  <si>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</si>
  <si>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</si>
  <si>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</si>
  <si>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</si>
  <si>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</si>
  <si>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</si>
  <si>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</si>
  <si>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</si>
  <si>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</si>
  <si>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</si>
  <si>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</si>
  <si>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</si>
  <si>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</si>
  <si>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</si>
  <si>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</si>
  <si>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</si>
  <si>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</si>
  <si>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</si>
  <si>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</si>
  <si>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</si>
  <si>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</si>
  <si>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</si>
  <si>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</si>
  <si>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</si>
  <si>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</si>
  <si>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</si>
  <si>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</si>
  <si>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</si>
  <si>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</si>
  <si>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</si>
  <si>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</si>
  <si>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</si>
  <si>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</si>
  <si>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</si>
  <si>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</si>
  <si>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</si>
  <si>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</si>
  <si>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</si>
  <si>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</si>
  <si>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</si>
  <si>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</si>
  <si>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</si>
  <si>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</si>
  <si>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</si>
  <si>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</si>
  <si>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</si>
  <si>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</si>
  <si>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</si>
  <si>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</si>
  <si>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</si>
  <si>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</si>
  <si>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</si>
  <si>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</si>
  <si>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</si>
  <si>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</si>
  <si>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</si>
  <si>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</si>
  <si>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</si>
  <si>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</si>
  <si>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</si>
  <si>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</si>
  <si>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</si>
  <si>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</si>
  <si>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</si>
  <si>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</si>
  <si>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</si>
  <si>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</si>
  <si>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</si>
  <si>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</si>
  <si>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</si>
  <si>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</si>
  <si>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</si>
  <si>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</si>
  <si>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</si>
  <si>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</si>
  <si>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</si>
  <si>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</si>
  <si>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</si>
  <si>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</si>
  <si>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</si>
  <si>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</si>
  <si>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</si>
  <si>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</si>
  <si>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</si>
  <si>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</si>
  <si>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</si>
  <si>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</si>
  <si>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</si>
  <si>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</si>
  <si>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</si>
  <si>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</si>
  <si>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</si>
  <si>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</si>
  <si>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</si>
  <si>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</si>
  <si>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</si>
  <si>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</si>
  <si>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</si>
  <si>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</si>
  <si>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</si>
  <si>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</si>
  <si>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</si>
  <si>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</si>
  <si>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</si>
  <si>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</si>
  <si>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</si>
  <si>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</si>
  <si>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</si>
  <si>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</si>
  <si>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</si>
  <si>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</si>
  <si>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</si>
  <si>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</si>
  <si>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</si>
  <si>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</si>
  <si>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</si>
  <si>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</si>
  <si>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</si>
  <si>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</si>
  <si>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</si>
  <si>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</si>
  <si>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</si>
  <si>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</si>
  <si>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</si>
  <si>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</si>
  <si>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</si>
  <si>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</si>
  <si>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</si>
  <si>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</si>
  <si>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</si>
  <si>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</si>
  <si>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</si>
  <si>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</si>
  <si>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</si>
  <si>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</si>
  <si>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</si>
  <si>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</si>
  <si>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</si>
  <si>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</si>
  <si>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</si>
  <si>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</si>
  <si>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</si>
  <si>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</si>
  <si>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</si>
  <si>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</si>
  <si>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</si>
  <si>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</si>
  <si>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</si>
  <si>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</si>
  <si>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</si>
  <si>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</si>
  <si>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</si>
  <si>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</si>
  <si>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</si>
  <si>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</si>
  <si>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</si>
  <si>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</si>
  <si>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</si>
  <si>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</si>
  <si>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</si>
  <si>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</si>
  <si>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</si>
  <si>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</si>
  <si>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</si>
  <si>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</si>
  <si>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</si>
  <si>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</si>
  <si>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</si>
  <si>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</si>
  <si>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</si>
  <si>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</si>
  <si>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</si>
  <si>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</si>
  <si>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</si>
  <si>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</si>
  <si>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</si>
  <si>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</si>
  <si>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</si>
  <si>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</si>
  <si>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</si>
  <si>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</si>
  <si>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</si>
  <si>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</si>
  <si>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</si>
  <si>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</si>
  <si>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</si>
  <si>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</si>
  <si>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</si>
  <si>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</si>
  <si>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</si>
  <si>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</si>
  <si>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</si>
  <si>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</si>
  <si>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</si>
  <si>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</si>
  <si>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</si>
  <si>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</si>
  <si>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</si>
  <si>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</si>
  <si>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</si>
  <si>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</si>
  <si>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</si>
  <si>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</si>
  <si>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</si>
  <si>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</si>
  <si>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</si>
  <si>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</si>
  <si>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</si>
  <si>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</si>
  <si>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</si>
  <si>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</si>
  <si>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</si>
  <si>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</si>
  <si>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</si>
  <si>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</si>
  <si>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</si>
  <si>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</si>
  <si>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</si>
  <si>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</si>
  <si>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</si>
  <si>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</si>
  <si>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</si>
  <si>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</si>
  <si>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</si>
  <si>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</si>
  <si>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</si>
  <si>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</si>
  <si>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</si>
  <si>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</si>
  <si>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</si>
  <si>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</si>
  <si>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</si>
  <si>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</si>
  <si>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</si>
  <si>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</si>
  <si>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</si>
  <si>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</si>
  <si>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</si>
  <si>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</si>
  <si>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</si>
  <si>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</si>
  <si>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</si>
  <si>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</si>
  <si>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</si>
  <si>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</si>
  <si>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</si>
  <si>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</si>
  <si>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</si>
  <si>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</si>
  <si>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</si>
  <si>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</si>
  <si>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</si>
  <si>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</si>
  <si>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</si>
  <si>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</si>
  <si>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</si>
  <si>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</si>
  <si>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</si>
  <si>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</si>
  <si>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</si>
  <si>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</si>
  <si>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</si>
  <si>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</si>
  <si>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</si>
  <si>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</si>
  <si>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</si>
  <si>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</si>
  <si>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</si>
  <si>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</si>
  <si>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</si>
  <si>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</si>
  <si>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</si>
  <si>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</si>
  <si>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</si>
  <si>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</si>
  <si>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</si>
  <si>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</si>
  <si>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</si>
  <si>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</si>
  <si>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</si>
  <si>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</si>
  <si>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</si>
  <si>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</si>
  <si>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</si>
  <si>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</si>
  <si>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</si>
  <si>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</si>
  <si>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</si>
  <si>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</si>
  <si>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</si>
  <si>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</si>
  <si>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</si>
  <si>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</si>
  <si>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</si>
  <si>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</si>
  <si>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</si>
  <si>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</si>
  <si>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</si>
  <si>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</si>
  <si>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</si>
  <si>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</si>
  <si>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</si>
  <si>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</si>
  <si>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</si>
  <si>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</si>
  <si>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</si>
  <si>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</si>
  <si>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</si>
  <si>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</si>
  <si>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</si>
  <si>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</si>
  <si>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</si>
  <si>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</si>
  <si>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</si>
  <si>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</si>
  <si>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</si>
  <si>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</si>
  <si>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</si>
  <si>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</si>
  <si>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</si>
  <si>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</si>
  <si>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</si>
  <si>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</si>
  <si>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</si>
  <si>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</si>
  <si>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</si>
  <si>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</si>
  <si>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</si>
  <si>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</si>
  <si>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</si>
  <si>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</si>
  <si>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</si>
  <si>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</si>
  <si>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</si>
  <si>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</si>
  <si>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</si>
  <si>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</si>
  <si>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</si>
  <si>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</si>
  <si>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</si>
  <si>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</si>
  <si>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</si>
  <si>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</si>
  <si>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</si>
  <si>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</si>
  <si>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</si>
  <si>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</si>
  <si>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</si>
  <si>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</si>
  <si>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</si>
  <si>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</si>
  <si>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</si>
  <si>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</si>
  <si>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</si>
  <si>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</si>
  <si>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</si>
  <si>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</si>
  <si>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</si>
  <si>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</si>
  <si>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</si>
  <si>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</si>
  <si>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</si>
  <si>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</si>
  <si>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</si>
  <si>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</si>
  <si>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</si>
  <si>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</si>
  <si>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</si>
  <si>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</si>
  <si>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</si>
  <si>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</si>
  <si>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</si>
  <si>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</si>
  <si>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</si>
  <si>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</si>
  <si>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</si>
  <si>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</si>
  <si>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</si>
  <si>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</si>
  <si>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</si>
  <si>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</si>
  <si>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</si>
  <si>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</si>
  <si>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</si>
  <si>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</si>
  <si>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</si>
  <si>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</si>
  <si>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</si>
  <si>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</si>
  <si>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</si>
  <si>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</si>
  <si>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</si>
  <si>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</si>
  <si>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</si>
  <si>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</si>
  <si>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</si>
  <si>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</si>
  <si>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</si>
  <si>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</si>
  <si>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</si>
  <si>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</si>
  <si>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</si>
  <si>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</si>
  <si>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</si>
  <si>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</si>
  <si>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</si>
  <si>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</si>
  <si>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</si>
  <si>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</si>
  <si>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</si>
  <si>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</si>
  <si>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</si>
  <si>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</si>
  <si>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</si>
  <si>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</si>
  <si>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</si>
  <si>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</si>
  <si>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</si>
  <si>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</si>
  <si>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</si>
  <si>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</si>
  <si>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</si>
  <si>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</si>
  <si>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</si>
  <si>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</si>
  <si>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</si>
  <si>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</si>
  <si>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</si>
  <si>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</si>
  <si>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</si>
  <si>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</si>
  <si>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</si>
  <si>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</si>
  <si>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</si>
  <si>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</si>
  <si>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</si>
  <si>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</si>
  <si>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</si>
  <si>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</si>
  <si>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</si>
  <si>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</si>
  <si>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</si>
  <si>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</si>
  <si>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</si>
  <si>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</si>
  <si>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</si>
  <si>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</si>
  <si>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</si>
  <si>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</si>
  <si>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</si>
  <si>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</si>
  <si>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</si>
  <si>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</si>
  <si>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</si>
  <si>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</si>
  <si>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</si>
  <si>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</si>
  <si>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</si>
  <si>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</si>
  <si>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</si>
  <si>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</si>
  <si>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</si>
  <si>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</si>
  <si>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</si>
  <si>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</si>
  <si>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</si>
  <si>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</si>
  <si>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</si>
  <si>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</si>
  <si>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</si>
  <si>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</si>
  <si>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</si>
  <si>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</si>
  <si>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</si>
  <si>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</si>
  <si>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</si>
  <si>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</si>
  <si>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</si>
  <si>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</si>
  <si>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</si>
  <si>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</si>
  <si>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</si>
  <si>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</si>
  <si>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</si>
  <si>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</si>
  <si>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</si>
  <si>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</si>
  <si>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</si>
  <si>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</si>
  <si>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</si>
  <si>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</si>
  <si>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</si>
  <si>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</si>
  <si>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</si>
  <si>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</si>
  <si>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</si>
  <si>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</si>
  <si>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</si>
  <si>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</si>
  <si>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</si>
  <si>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</si>
  <si>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</si>
  <si>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</si>
  <si>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</si>
  <si>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</si>
  <si>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</si>
  <si>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</si>
  <si>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</si>
  <si>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</si>
  <si>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</si>
  <si>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</si>
  <si>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</si>
  <si>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</si>
  <si>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</si>
  <si>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</si>
  <si>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</si>
  <si>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</si>
  <si>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</si>
  <si>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</si>
  <si>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</si>
  <si>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</si>
  <si>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</si>
  <si>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</si>
  <si>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</si>
  <si>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</si>
  <si>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</si>
  <si>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</si>
  <si>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</si>
  <si>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</si>
  <si>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</si>
  <si>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</si>
  <si>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</si>
  <si>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</si>
  <si>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</si>
  <si>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</si>
  <si>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</si>
  <si>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</si>
  <si>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</si>
  <si>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</si>
  <si>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</si>
  <si>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</si>
  <si>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</si>
  <si>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</si>
  <si>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</si>
  <si>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</si>
  <si>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</si>
  <si>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</si>
  <si>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</si>
  <si>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</si>
  <si>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</si>
  <si>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</si>
  <si>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</si>
  <si>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</si>
  <si>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</si>
  <si>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</si>
  <si>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</si>
  <si>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</si>
  <si>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</si>
  <si>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</si>
  <si>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</si>
  <si>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</si>
  <si>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</si>
  <si>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</si>
  <si>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</si>
  <si>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</si>
  <si>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</si>
  <si>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</si>
  <si>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</si>
  <si>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</si>
  <si>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</si>
  <si>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</si>
  <si>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</si>
  <si>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</si>
  <si>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</si>
  <si>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</si>
  <si>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</si>
  <si>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</si>
  <si>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</si>
  <si>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</si>
  <si>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</si>
  <si>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</si>
  <si>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</si>
  <si>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</si>
  <si>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</si>
  <si>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</si>
  <si>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</si>
  <si>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</si>
  <si>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</si>
  <si>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</si>
  <si>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</si>
  <si>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</si>
  <si>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</si>
  <si>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</si>
  <si>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</si>
  <si>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</si>
  <si>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</si>
  <si>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</si>
  <si>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</si>
  <si>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</si>
  <si>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</si>
  <si>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</si>
  <si>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</si>
  <si>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</si>
  <si>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</si>
  <si>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</si>
  <si>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</si>
  <si>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</si>
  <si>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</si>
  <si>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</si>
  <si>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</si>
  <si>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</si>
  <si>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</si>
  <si>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</si>
  <si>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</si>
  <si>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</si>
  <si>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</si>
  <si>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</si>
  <si>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</si>
  <si>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</si>
  <si>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</si>
  <si>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</si>
  <si>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</si>
  <si>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</si>
  <si>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</si>
  <si>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</si>
  <si>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</si>
  <si>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</si>
  <si>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</si>
  <si>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</si>
  <si>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</si>
  <si>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</si>
  <si>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</si>
  <si>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</si>
  <si>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</si>
  <si>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</si>
  <si>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</si>
  <si>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</si>
  <si>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</si>
  <si>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</si>
  <si>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</si>
  <si>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</si>
  <si>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</si>
  <si>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</si>
  <si>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</si>
  <si>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</si>
  <si>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</si>
  <si>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</si>
  <si>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</si>
  <si>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</si>
  <si>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</si>
  <si>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</si>
  <si>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</si>
  <si>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</si>
  <si>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</si>
  <si>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</si>
  <si>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</si>
  <si>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</si>
  <si>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</si>
  <si>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</si>
  <si>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</si>
  <si>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</si>
  <si>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</si>
  <si>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</si>
  <si>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</si>
  <si>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</si>
  <si>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</si>
  <si>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</si>
  <si>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</si>
  <si>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</si>
  <si>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</si>
  <si>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</si>
  <si>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</si>
  <si>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</si>
  <si>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</si>
  <si>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</si>
  <si>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</si>
  <si>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</si>
  <si>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</si>
  <si>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</si>
  <si>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</si>
  <si>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</si>
  <si>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</si>
  <si>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</si>
  <si>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</si>
  <si>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</si>
  <si>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</si>
  <si>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</si>
  <si>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</si>
  <si>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</si>
  <si>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</si>
  <si>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</si>
  <si>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</si>
  <si>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</si>
  <si>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</si>
  <si>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</si>
  <si>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</si>
  <si>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</si>
  <si>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</si>
  <si>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</si>
  <si>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</si>
  <si>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</si>
  <si>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</si>
  <si>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</si>
  <si>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</si>
  <si>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</si>
  <si>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</si>
  <si>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</si>
  <si>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</si>
  <si>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</si>
  <si>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</si>
  <si>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</si>
  <si>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</si>
  <si>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</si>
  <si>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</si>
  <si>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</si>
  <si>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</si>
  <si>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</si>
  <si>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</si>
  <si>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</si>
  <si>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</si>
  <si>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</si>
  <si>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</si>
  <si>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</si>
  <si>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</si>
  <si>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</si>
  <si>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</si>
  <si>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</si>
  <si>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</si>
  <si>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</si>
  <si>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</si>
  <si>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</si>
  <si>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</si>
  <si>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</si>
  <si>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</si>
  <si>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</si>
  <si>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</si>
  <si>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</si>
  <si>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</si>
  <si>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</si>
  <si>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</si>
  <si>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</si>
  <si>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</si>
  <si>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</si>
  <si>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</si>
  <si>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</si>
  <si>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</si>
  <si>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</si>
  <si>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</si>
  <si>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</si>
  <si>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</si>
  <si>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</si>
  <si>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</si>
  <si>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</si>
  <si>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</si>
  <si>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</si>
  <si>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</si>
  <si>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</si>
  <si>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</si>
  <si>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</si>
  <si>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</si>
  <si>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</si>
  <si>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</si>
  <si>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</si>
  <si>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</si>
  <si>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</si>
  <si>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</si>
  <si>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</si>
  <si>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</si>
  <si>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</si>
  <si>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</si>
  <si>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</si>
  <si>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</si>
  <si>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</si>
  <si>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</si>
  <si>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</si>
  <si>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</si>
  <si>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</si>
  <si>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</si>
  <si>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</si>
  <si>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</si>
  <si>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</si>
  <si>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</si>
  <si>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</si>
  <si>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</si>
  <si>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</si>
  <si>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</si>
  <si>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</si>
  <si>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</si>
  <si>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</si>
  <si>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</si>
  <si>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</si>
  <si>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</si>
  <si>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</si>
  <si>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</si>
  <si>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</si>
  <si>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</si>
  <si>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</si>
  <si>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</si>
  <si>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</si>
  <si>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</si>
  <si>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</si>
  <si>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</si>
  <si>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</si>
  <si>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</si>
  <si>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</si>
  <si>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</si>
  <si>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</si>
  <si>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</si>
  <si>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</si>
  <si>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</si>
  <si>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</si>
  <si>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</si>
  <si>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</si>
  <si>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</si>
  <si>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</si>
  <si>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</si>
  <si>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</si>
  <si>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</si>
  <si>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</si>
  <si>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</si>
  <si>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</si>
  <si>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</si>
  <si>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</si>
  <si>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</si>
  <si>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</si>
  <si>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</si>
  <si>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</si>
  <si>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</si>
  <si>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</si>
  <si>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</si>
  <si>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</si>
  <si>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</si>
  <si>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</si>
  <si>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</si>
  <si>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</si>
  <si>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</si>
  <si>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</si>
  <si>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</si>
  <si>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</si>
  <si>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</si>
  <si>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</si>
  <si>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</si>
  <si>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</si>
  <si>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</si>
  <si>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</si>
  <si>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</si>
  <si>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</si>
  <si>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</si>
  <si>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</si>
  <si>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</si>
  <si>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</si>
  <si>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</si>
  <si>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</si>
  <si>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</si>
  <si>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</si>
  <si>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</si>
  <si>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</si>
  <si>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</si>
  <si>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</si>
  <si>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</si>
  <si>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</si>
  <si>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</si>
  <si>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</si>
  <si>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</si>
  <si>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</si>
  <si>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</si>
  <si>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</si>
  <si>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</si>
  <si>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</si>
  <si>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</si>
  <si>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</si>
  <si>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</si>
  <si>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</si>
  <si>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</si>
  <si>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</si>
  <si>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</si>
  <si>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</si>
  <si>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</si>
  <si>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</si>
  <si>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</si>
  <si>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</si>
  <si>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</si>
  <si>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</si>
  <si>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</si>
  <si>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</si>
  <si>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</si>
  <si>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</si>
  <si>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</si>
  <si>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</si>
  <si>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</si>
  <si>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</si>
  <si>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</si>
  <si>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</si>
  <si>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</si>
  <si>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</si>
  <si>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</si>
  <si>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</si>
  <si>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</si>
  <si>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</si>
  <si>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</si>
  <si>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</si>
  <si>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</si>
  <si>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</si>
  <si>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</si>
  <si>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</si>
  <si>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</si>
  <si>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</si>
  <si>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</si>
  <si>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</si>
  <si>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</si>
  <si>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</si>
  <si>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</si>
  <si>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</si>
  <si>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</si>
  <si>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</si>
  <si>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</si>
  <si>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</si>
  <si>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</si>
  <si>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</si>
  <si>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</si>
  <si>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</si>
  <si>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</si>
  <si>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</si>
  <si>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</si>
  <si>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</si>
  <si>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</si>
  <si>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</si>
  <si>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</si>
  <si>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</si>
  <si>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</si>
  <si>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</si>
  <si>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</si>
  <si>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</si>
  <si>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</si>
  <si>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</si>
  <si>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</si>
  <si>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</si>
  <si>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</si>
  <si>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</si>
  <si>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</si>
  <si>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</si>
  <si>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</si>
  <si>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</si>
  <si>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</si>
  <si>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</si>
  <si>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</si>
  <si>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</si>
  <si>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</si>
  <si>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</si>
  <si>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</si>
  <si>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</si>
  <si>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</si>
  <si>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</si>
  <si>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</si>
  <si>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</si>
  <si>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</si>
  <si>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</si>
  <si>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</si>
  <si>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</si>
  <si>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</si>
  <si>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</si>
  <si>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</si>
  <si>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</si>
  <si>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</si>
  <si>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</si>
  <si>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</si>
  <si>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</si>
  <si>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</si>
  <si>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</si>
  <si>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</si>
  <si>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</si>
  <si>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</si>
  <si>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</si>
  <si>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</si>
  <si>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</si>
  <si>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</si>
  <si>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</si>
  <si>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</si>
  <si>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</si>
  <si>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</si>
  <si>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</si>
  <si>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</si>
  <si>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</si>
  <si>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</si>
  <si>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</si>
  <si>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</si>
  <si>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</si>
  <si>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</si>
  <si>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</si>
  <si>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</si>
  <si>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</si>
  <si>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</si>
  <si>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</si>
  <si>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</si>
  <si>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</si>
  <si>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</si>
  <si>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</si>
  <si>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</si>
  <si>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</si>
  <si>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</si>
  <si>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</si>
  <si>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</si>
  <si>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</si>
  <si>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</si>
  <si>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</si>
  <si>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</si>
  <si>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</si>
  <si>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</si>
  <si>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</si>
  <si>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</si>
  <si>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</si>
  <si>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</si>
  <si>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</si>
  <si>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</si>
  <si>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</si>
  <si>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</si>
  <si>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</si>
  <si>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</si>
  <si>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</si>
  <si>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</si>
  <si>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</si>
  <si>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</si>
  <si>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</si>
  <si>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</si>
  <si>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</si>
  <si>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</si>
  <si>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</si>
  <si>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</si>
  <si>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</si>
  <si>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</si>
  <si>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</si>
  <si>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</si>
  <si>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</si>
  <si>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</si>
  <si>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</si>
  <si>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</si>
  <si>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</si>
  <si>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</si>
  <si>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</si>
  <si>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</si>
  <si>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</si>
  <si>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</si>
  <si>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</si>
  <si>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</si>
  <si>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</si>
  <si>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</si>
  <si>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</si>
  <si>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</si>
  <si>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</si>
  <si>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</si>
  <si>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</si>
  <si>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</si>
  <si>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</si>
  <si>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</si>
  <si>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</si>
  <si>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</si>
  <si>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</si>
  <si>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</si>
  <si>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</si>
  <si>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</si>
  <si>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</si>
  <si>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</si>
  <si>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</si>
  <si>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</si>
  <si>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</si>
  <si>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</si>
  <si>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</si>
  <si>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</si>
  <si>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</si>
  <si>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</si>
  <si>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</si>
  <si>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</si>
  <si>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</si>
  <si>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</si>
  <si>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</si>
  <si>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</si>
  <si>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</si>
  <si>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</si>
  <si>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</si>
  <si>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</si>
  <si>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</si>
  <si>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</si>
  <si>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</si>
  <si>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</si>
  <si>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</si>
  <si>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</si>
  <si>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</si>
  <si>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</si>
  <si>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</si>
  <si>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</si>
  <si>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</si>
  <si>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</si>
  <si>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</si>
  <si>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</si>
  <si>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</si>
  <si>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</si>
  <si>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</si>
  <si>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</si>
  <si>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</si>
  <si>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</si>
  <si>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</si>
  <si>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</si>
  <si>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</si>
  <si>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</si>
  <si>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</si>
  <si>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</si>
  <si>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</si>
  <si>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</si>
  <si>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</si>
  <si>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</si>
  <si>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</si>
  <si>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</si>
  <si>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</si>
  <si>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</si>
  <si>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</si>
  <si>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</si>
  <si>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</si>
  <si>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</si>
  <si>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</si>
  <si>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</si>
  <si>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</si>
  <si>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</si>
  <si>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</si>
  <si>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</si>
  <si>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</si>
  <si>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</si>
  <si>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</si>
  <si>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</si>
  <si>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</si>
  <si>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</si>
  <si>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</si>
  <si>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</si>
  <si>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</si>
  <si>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</si>
  <si>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</si>
  <si>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</si>
  <si>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</si>
  <si>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</si>
  <si>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</si>
  <si>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</si>
  <si>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</si>
  <si>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</si>
  <si>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</si>
  <si>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</si>
  <si>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</si>
  <si>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</si>
  <si>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</si>
  <si>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</si>
  <si>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</si>
  <si>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</si>
  <si>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</si>
  <si>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</si>
  <si>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</si>
  <si>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</si>
  <si>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</si>
  <si>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</si>
  <si>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</si>
  <si>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</si>
  <si>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</si>
  <si>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</si>
  <si>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</si>
  <si>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</si>
  <si>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</si>
  <si>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</si>
  <si>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</si>
  <si>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</si>
  <si>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</si>
  <si>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</si>
  <si>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</si>
  <si>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</si>
  <si>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</si>
  <si>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</si>
  <si>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</si>
  <si>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</si>
  <si>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</si>
  <si>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</si>
  <si>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</si>
  <si>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</si>
  <si>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</si>
  <si>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</si>
  <si>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</si>
  <si>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</si>
  <si>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</si>
  <si>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</si>
  <si>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</si>
  <si>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</si>
  <si>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</si>
  <si>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</si>
  <si>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</si>
  <si>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</si>
  <si>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</si>
  <si>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</si>
  <si>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</si>
  <si>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</si>
  <si>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</si>
  <si>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</si>
  <si>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</si>
  <si>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</si>
  <si>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</si>
  <si>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</si>
  <si>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</si>
  <si>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</si>
  <si>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</si>
  <si>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</si>
  <si>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</si>
  <si>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</si>
  <si>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</si>
  <si>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</si>
  <si>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</si>
  <si>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</si>
  <si>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</si>
  <si>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</si>
  <si>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</si>
  <si>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</si>
  <si>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</si>
  <si>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</si>
  <si>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</si>
  <si>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</si>
  <si>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</si>
  <si>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</si>
  <si>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</si>
  <si>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</si>
  <si>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</si>
  <si>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</si>
  <si>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</si>
  <si>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</si>
  <si>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</si>
  <si>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</si>
  <si>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</si>
  <si>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</si>
  <si>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</si>
  <si>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</si>
  <si>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</si>
  <si>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</si>
  <si>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</si>
  <si>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</si>
  <si>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</si>
  <si>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</si>
  <si>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</si>
  <si>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</si>
  <si>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</si>
  <si>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</si>
  <si>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</si>
  <si>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</si>
  <si>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</si>
  <si>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</si>
  <si>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</si>
  <si>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</si>
  <si>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</si>
  <si>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</si>
  <si>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</si>
  <si>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</si>
  <si>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</si>
  <si>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</si>
  <si>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</si>
  <si>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</si>
  <si>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</si>
  <si>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</si>
  <si>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</si>
  <si>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</si>
  <si>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</si>
  <si>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</si>
  <si>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</si>
  <si>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</si>
  <si>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</si>
  <si>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</si>
  <si>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</si>
  <si>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</si>
  <si>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</si>
  <si>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</si>
  <si>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</si>
  <si>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</si>
  <si>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</si>
  <si>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</si>
  <si>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</si>
  <si>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</si>
  <si>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</si>
  <si>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</si>
  <si>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</si>
  <si>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</si>
  <si>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</si>
  <si>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</si>
  <si>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</si>
  <si>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</si>
  <si>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</si>
  <si>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</si>
  <si>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</si>
  <si>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</si>
  <si>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</si>
  <si>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</si>
  <si>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</si>
  <si>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</si>
  <si>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</si>
  <si>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</si>
  <si>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</si>
  <si>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</si>
  <si>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</si>
  <si>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</si>
  <si>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</si>
  <si>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</si>
  <si>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</si>
  <si>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</si>
  <si>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</si>
  <si>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</si>
  <si>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</si>
  <si>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</si>
  <si>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</si>
  <si>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</si>
  <si>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</si>
  <si>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</si>
  <si>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</si>
  <si>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</si>
  <si>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</si>
  <si>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</si>
  <si>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</si>
  <si>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</si>
  <si>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</si>
  <si>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</si>
  <si>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</si>
  <si>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</si>
  <si>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</si>
  <si>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</si>
  <si>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</si>
  <si>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</si>
  <si>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</si>
  <si>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</si>
  <si>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</si>
  <si>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</si>
  <si>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</si>
  <si>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</si>
  <si>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</si>
  <si>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</si>
  <si>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</si>
  <si>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</si>
  <si>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</si>
  <si>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</si>
  <si>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</si>
  <si>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</si>
  <si>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</si>
  <si>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</si>
  <si>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</si>
  <si>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</si>
  <si>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</si>
  <si>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</si>
  <si>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</si>
  <si>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</si>
  <si>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</si>
  <si>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</si>
  <si>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</si>
  <si>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</si>
  <si>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</si>
  <si>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</si>
  <si>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</si>
  <si>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</si>
  <si>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</si>
  <si>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</si>
  <si>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</si>
  <si>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</si>
  <si>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</si>
  <si>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</si>
  <si>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</si>
  <si>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</si>
  <si>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</si>
  <si>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</si>
  <si>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</si>
  <si>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</si>
  <si>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</si>
  <si>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</si>
  <si>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</si>
  <si>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</si>
  <si>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</si>
  <si>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</si>
  <si>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</si>
  <si>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</si>
  <si>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</si>
  <si>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</si>
  <si>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</si>
  <si>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</si>
  <si>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</si>
  <si>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</si>
  <si>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</si>
  <si>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</si>
  <si>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</si>
  <si>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</si>
  <si>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</si>
  <si>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</si>
  <si>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</si>
  <si>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</si>
  <si>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</si>
  <si>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</si>
  <si>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</si>
  <si>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</si>
  <si>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</si>
  <si>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</si>
  <si>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</si>
  <si>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</si>
  <si>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</si>
  <si>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</si>
  <si>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</si>
  <si>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</si>
  <si>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</si>
  <si>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</si>
  <si>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</si>
  <si>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</si>
  <si>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</si>
  <si>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</si>
  <si>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</si>
  <si>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</si>
  <si>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</si>
  <si>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</si>
  <si>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</si>
  <si>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</si>
  <si>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</si>
  <si>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</si>
  <si>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</si>
  <si>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</si>
  <si>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</si>
  <si>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</si>
  <si>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</si>
  <si>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</si>
  <si>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</si>
  <si>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</si>
  <si>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</si>
  <si>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</si>
  <si>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</si>
  <si>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</si>
  <si>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</si>
  <si>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</si>
  <si>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</si>
  <si>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</si>
  <si>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</si>
  <si>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</si>
  <si>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</si>
  <si>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</si>
  <si>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</si>
  <si>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</si>
  <si>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</si>
  <si>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</si>
  <si>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</si>
  <si>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</si>
  <si>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</si>
  <si>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</si>
  <si>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</si>
  <si>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</si>
  <si>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</si>
  <si>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</si>
  <si>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</si>
  <si>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</si>
  <si>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</si>
  <si>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</si>
  <si>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</si>
  <si>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</si>
  <si>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</si>
  <si>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</si>
  <si>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</si>
  <si>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</si>
  <si>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</si>
  <si>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</si>
  <si>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</si>
  <si>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</si>
  <si>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</si>
  <si>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</si>
  <si>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</si>
  <si>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</si>
  <si>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</si>
  <si>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</si>
  <si>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</si>
  <si>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</si>
  <si>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</si>
  <si>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</si>
  <si>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</si>
  <si>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</si>
  <si>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</si>
  <si>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</si>
  <si>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</si>
  <si>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</si>
  <si>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</si>
  <si>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</si>
  <si>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</si>
  <si>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</si>
  <si>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</si>
  <si>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</si>
  <si>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</si>
  <si>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</si>
  <si>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</si>
  <si>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</si>
  <si>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</si>
  <si>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</si>
  <si>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</si>
  <si>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</si>
  <si>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</si>
  <si>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</si>
  <si>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</si>
  <si>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</si>
  <si>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</si>
  <si>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</si>
  <si>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</si>
  <si>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</si>
  <si>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</si>
  <si>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</si>
  <si>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</si>
  <si>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</si>
  <si>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</si>
  <si>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</si>
  <si>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</si>
  <si>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</si>
  <si>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</si>
  <si>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</si>
  <si>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</si>
  <si>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</si>
  <si>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</si>
  <si>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</si>
  <si>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</si>
  <si>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</si>
  <si>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</si>
  <si>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</si>
  <si>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</si>
  <si>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</si>
  <si>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</si>
  <si>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</si>
  <si>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</si>
  <si>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</si>
  <si>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</si>
  <si>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</si>
  <si>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</si>
  <si>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</si>
  <si>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</si>
  <si>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</si>
  <si>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</si>
  <si>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</si>
  <si>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</si>
  <si>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</si>
  <si>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</si>
  <si>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</si>
  <si>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</si>
  <si>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</si>
  <si>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</si>
  <si>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</si>
  <si>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</si>
  <si>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</si>
  <si>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</si>
  <si>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</si>
  <si>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</si>
  <si>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</si>
  <si>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</si>
  <si>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</si>
  <si>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</si>
  <si>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</si>
  <si>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</si>
  <si>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</si>
  <si>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</si>
  <si>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</si>
  <si>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</si>
  <si>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</si>
  <si>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</si>
  <si>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</si>
  <si>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</si>
  <si>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</si>
  <si>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</si>
  <si>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</si>
  <si>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</si>
  <si>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</si>
  <si>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</si>
  <si>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</si>
  <si>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</si>
  <si>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</si>
  <si>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</si>
  <si>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</si>
  <si>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</si>
  <si>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</si>
  <si>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</si>
  <si>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</si>
  <si>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</si>
  <si>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</si>
  <si>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</si>
  <si>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</si>
  <si>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</si>
  <si>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</si>
  <si>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</si>
  <si>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</si>
  <si>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</si>
  <si>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</si>
  <si>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</si>
  <si>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</si>
  <si>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</si>
  <si>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</si>
  <si>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</si>
  <si>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</si>
  <si>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</si>
  <si>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</si>
  <si>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</si>
  <si>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</si>
  <si>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</si>
  <si>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</si>
  <si>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</si>
  <si>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</si>
  <si>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</si>
  <si>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</si>
  <si>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</si>
  <si>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</si>
  <si>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</si>
  <si>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</si>
  <si>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</si>
  <si>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</si>
  <si>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</si>
  <si>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</si>
  <si>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</si>
  <si>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</si>
  <si>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</si>
  <si>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</si>
  <si>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</si>
  <si>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</si>
  <si>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</si>
  <si>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</si>
  <si>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</si>
  <si>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</si>
  <si>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</si>
  <si>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</si>
  <si>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</si>
  <si>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</si>
  <si>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</si>
  <si>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</si>
  <si>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</si>
  <si>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</si>
  <si>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</si>
  <si>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</si>
  <si>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</si>
  <si>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</si>
  <si>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</si>
  <si>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</si>
  <si>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</si>
  <si>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</si>
  <si>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</si>
  <si>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</si>
  <si>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</si>
  <si>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</si>
  <si>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</si>
  <si>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</si>
  <si>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</si>
  <si>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</si>
  <si>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</si>
  <si>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</si>
  <si>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</si>
  <si>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</si>
  <si>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</si>
  <si>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</si>
  <si>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</si>
  <si>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</si>
  <si>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</si>
  <si>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</si>
  <si>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</si>
  <si>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</si>
  <si>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</si>
  <si>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</si>
  <si>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</si>
  <si>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</si>
  <si>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</si>
  <si>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</si>
  <si>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</si>
  <si>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</si>
  <si>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</si>
  <si>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</si>
  <si>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</si>
  <si>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</si>
  <si>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</si>
  <si>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</si>
  <si>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</si>
  <si>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</si>
  <si>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</si>
  <si>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</si>
  <si>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</si>
  <si>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</si>
  <si>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</si>
  <si>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</si>
  <si>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</si>
  <si>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</si>
  <si>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</si>
  <si>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</si>
  <si>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</si>
  <si>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</si>
  <si>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</si>
  <si>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</si>
  <si>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</si>
  <si>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</si>
  <si>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</si>
  <si>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</si>
  <si>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</si>
  <si>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</si>
  <si>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</si>
  <si>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</si>
  <si>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</si>
  <si>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</si>
  <si>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</si>
  <si>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</si>
  <si>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</si>
  <si>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</si>
  <si>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</si>
  <si>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</si>
  <si>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</si>
  <si>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</si>
  <si>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</si>
  <si>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</si>
  <si>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</si>
  <si>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</si>
  <si>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</si>
  <si>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</si>
  <si>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</si>
  <si>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</si>
  <si>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</si>
  <si>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</si>
  <si>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</si>
  <si>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</si>
  <si>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</si>
  <si>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</si>
  <si>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</si>
  <si>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</si>
  <si>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</si>
  <si>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</si>
  <si>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</si>
  <si>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</si>
  <si>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</si>
  <si>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</si>
  <si>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</si>
  <si>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</si>
  <si>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</si>
  <si>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</si>
  <si>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</si>
  <si>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</si>
  <si>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</si>
  <si>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</si>
  <si>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</si>
  <si>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</si>
  <si>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</si>
  <si>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</si>
  <si>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</si>
  <si>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</si>
  <si>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</si>
  <si>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</si>
  <si>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</si>
  <si>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</si>
  <si>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</si>
  <si>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</si>
  <si>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</si>
  <si>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</si>
  <si>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</si>
  <si>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</si>
  <si>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</si>
  <si>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</si>
  <si>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</si>
  <si>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</si>
  <si>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</si>
  <si>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</si>
  <si>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</si>
  <si>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</si>
  <si>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</si>
  <si>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</si>
  <si>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</si>
  <si>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</si>
  <si>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</si>
  <si>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</si>
  <si>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</si>
  <si>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</si>
  <si>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</si>
  <si>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</si>
  <si>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</si>
  <si>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</si>
  <si>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</si>
  <si>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</si>
  <si>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</si>
  <si>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</si>
  <si>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</si>
  <si>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</si>
  <si>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</si>
  <si>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</si>
  <si>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</si>
  <si>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</si>
  <si>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</si>
  <si>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</si>
  <si>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</si>
  <si>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</si>
  <si>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</si>
  <si>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</si>
  <si>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</si>
  <si>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</si>
  <si>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</si>
  <si>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</si>
  <si>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</si>
  <si>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</si>
  <si>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</si>
  <si>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</si>
  <si>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</si>
  <si>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</si>
  <si>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</si>
  <si>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</si>
  <si>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</si>
  <si>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</si>
  <si>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</si>
  <si>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</si>
  <si>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</si>
  <si>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</si>
  <si>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</si>
  <si>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</si>
  <si>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</si>
  <si>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</si>
  <si>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</si>
  <si>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</si>
  <si>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</si>
  <si>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</si>
  <si>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</si>
  <si>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</si>
  <si>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</si>
  <si>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</si>
  <si>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</si>
  <si>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</si>
  <si>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</si>
  <si>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</si>
  <si>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</si>
  <si>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</si>
  <si>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</si>
  <si>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</si>
  <si>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</si>
  <si>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</si>
  <si>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</si>
  <si>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</si>
  <si>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</si>
  <si>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</si>
  <si>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</si>
  <si>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</si>
  <si>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</si>
  <si>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</si>
  <si>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</si>
  <si>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</si>
  <si>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</si>
  <si>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</si>
  <si>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</si>
  <si>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</si>
  <si>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</si>
  <si>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</si>
  <si>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</si>
  <si>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</si>
  <si>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</si>
  <si>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</si>
  <si>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</si>
  <si>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</si>
  <si>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</si>
  <si>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</si>
  <si>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</si>
  <si>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</si>
  <si>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</si>
  <si>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</si>
  <si>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</si>
  <si>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</si>
  <si>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</si>
  <si>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</si>
  <si>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</si>
  <si>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</si>
  <si>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</si>
  <si>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</si>
  <si>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</si>
  <si>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</si>
  <si>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</si>
  <si>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</si>
  <si>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</si>
  <si>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</si>
  <si>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</si>
  <si>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</si>
  <si>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</si>
  <si>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</si>
  <si>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</si>
  <si>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</si>
  <si>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</si>
  <si>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</si>
  <si>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</si>
  <si>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</si>
  <si>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</si>
  <si>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</si>
  <si>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</si>
  <si>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</si>
  <si>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</si>
  <si>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</si>
  <si>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</si>
  <si>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</si>
  <si>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</si>
  <si>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</si>
  <si>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</si>
  <si>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</si>
  <si>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</si>
  <si>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</si>
  <si>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</si>
  <si>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</si>
  <si>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</si>
  <si>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</si>
  <si>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</si>
  <si>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</si>
  <si>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</si>
  <si>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</si>
  <si>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</si>
  <si>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</si>
  <si>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</si>
  <si>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</si>
  <si>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</si>
  <si>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</si>
  <si>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</si>
  <si>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</si>
  <si>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</si>
  <si>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</si>
  <si>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</si>
  <si>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</si>
  <si>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</si>
  <si>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</si>
  <si>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</si>
  <si>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</si>
  <si>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</si>
  <si>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</si>
  <si>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</si>
  <si>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</si>
  <si>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</si>
  <si>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</si>
  <si>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</si>
  <si>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</si>
  <si>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</si>
  <si>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</si>
  <si>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</si>
  <si>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</si>
  <si>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</si>
  <si>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</si>
  <si>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</si>
  <si>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</si>
  <si>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</si>
  <si>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</si>
  <si>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</si>
  <si>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</si>
  <si>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</si>
  <si>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</si>
  <si>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</si>
  <si>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</si>
  <si>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</si>
  <si>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</si>
  <si>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</si>
  <si>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</si>
  <si>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</si>
  <si>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</si>
  <si>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</si>
  <si>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</si>
  <si>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</si>
  <si>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</si>
  <si>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</si>
  <si>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</si>
  <si>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</si>
  <si>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</si>
  <si>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</si>
  <si>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</si>
  <si>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</si>
  <si>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</si>
  <si>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</si>
  <si>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</si>
  <si>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</si>
  <si>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</si>
  <si>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</si>
  <si>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</si>
  <si>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</si>
  <si>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</si>
  <si>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</si>
  <si>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</si>
  <si>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</si>
  <si>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</si>
  <si>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</si>
  <si>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</si>
  <si>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</si>
  <si>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</si>
  <si>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</si>
  <si>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</si>
  <si>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</si>
  <si>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</si>
  <si>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</si>
  <si>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</si>
  <si>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</si>
  <si>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</si>
  <si>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</si>
  <si>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</si>
  <si>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</si>
  <si>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</si>
  <si>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</si>
  <si>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</si>
  <si>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</si>
  <si>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</si>
  <si>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</si>
  <si>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</si>
  <si>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</si>
  <si>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</si>
  <si>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</si>
  <si>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</si>
  <si>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</si>
  <si>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</si>
  <si>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</si>
  <si>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</si>
  <si>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</si>
  <si>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</si>
  <si>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</si>
  <si>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</si>
  <si>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</si>
  <si>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</si>
  <si>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</si>
  <si>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</si>
  <si>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</si>
  <si>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</si>
  <si>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</si>
  <si>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</si>
  <si>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</si>
  <si>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</si>
  <si>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</si>
  <si>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</si>
  <si>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</si>
  <si>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</si>
  <si>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</si>
  <si>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</si>
  <si>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</si>
  <si>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</si>
  <si>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</si>
  <si>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</si>
  <si>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</si>
  <si>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</si>
  <si>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</si>
  <si>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</si>
  <si>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</si>
  <si>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</si>
  <si>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</si>
  <si>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</si>
  <si>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</si>
  <si>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</si>
  <si>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</si>
  <si>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</si>
  <si>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</si>
  <si>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</si>
  <si>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</si>
  <si>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</si>
  <si>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</si>
  <si>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</si>
  <si>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</si>
  <si>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</si>
  <si>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</si>
  <si>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</si>
  <si>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</si>
  <si>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</si>
  <si>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</si>
  <si>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</si>
  <si>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</si>
  <si>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</si>
  <si>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</si>
  <si>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</si>
  <si>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</si>
  <si>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</si>
  <si>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</si>
  <si>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</si>
  <si>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</si>
  <si>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</si>
  <si>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</si>
  <si>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</si>
  <si>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</si>
  <si>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</si>
  <si>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</si>
  <si>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</si>
  <si>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</si>
  <si>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</si>
  <si>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</si>
  <si>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</si>
  <si>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</si>
  <si>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</si>
  <si>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</si>
  <si>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</si>
  <si>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</si>
  <si>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</si>
  <si>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</si>
  <si>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</si>
  <si>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</si>
  <si>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</si>
  <si>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</si>
  <si>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</si>
  <si>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</si>
  <si>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</si>
  <si>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</si>
  <si>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</si>
  <si>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</si>
  <si>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</si>
  <si>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</si>
  <si>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</si>
  <si>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</si>
  <si>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</si>
  <si>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</si>
  <si>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</si>
  <si>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</si>
  <si>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</si>
  <si>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</si>
  <si>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</si>
  <si>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</si>
  <si>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</si>
  <si>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</si>
  <si>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</si>
  <si>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</si>
  <si>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</si>
  <si>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</si>
  <si>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</si>
  <si>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</si>
  <si>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</si>
  <si>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</si>
  <si>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</si>
  <si>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</si>
  <si>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</si>
  <si>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</si>
  <si>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</si>
  <si>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</si>
  <si>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</si>
  <si>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</si>
  <si>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</si>
  <si>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</si>
  <si>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</si>
  <si>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</si>
  <si>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</si>
  <si>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</si>
  <si>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</si>
  <si>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</si>
  <si>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</si>
  <si>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</si>
  <si>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</si>
  <si>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</si>
  <si>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</si>
  <si>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</si>
  <si>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</si>
  <si>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</si>
  <si>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</si>
  <si>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</si>
  <si>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</si>
  <si>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</si>
  <si>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</si>
  <si>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</si>
  <si>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</si>
  <si>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</si>
  <si>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</si>
  <si>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</si>
  <si>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</si>
  <si>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</si>
  <si>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</si>
  <si>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</si>
  <si>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</si>
  <si>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</si>
  <si>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</si>
  <si>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</si>
  <si>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</si>
  <si>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</si>
  <si>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</si>
  <si>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</si>
  <si>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</si>
  <si>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</si>
  <si>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</si>
  <si>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</si>
  <si>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</si>
  <si>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</si>
  <si>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</si>
  <si>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</si>
  <si>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</si>
  <si>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</si>
  <si>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</si>
  <si>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</si>
  <si>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</si>
  <si>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</si>
  <si>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</si>
  <si>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</si>
  <si>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</si>
  <si>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</si>
  <si>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</si>
  <si>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</si>
  <si>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</si>
  <si>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</si>
  <si>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</si>
  <si>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</si>
  <si>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</si>
  <si>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</si>
  <si>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</si>
  <si>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</si>
  <si>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</si>
  <si>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</si>
  <si>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</si>
  <si>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</si>
  <si>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</si>
  <si>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</si>
  <si>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</si>
  <si>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</si>
  <si>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</si>
  <si>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</si>
  <si>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</si>
  <si>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</si>
  <si>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</si>
  <si>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</si>
  <si>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</si>
  <si>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</si>
  <si>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</si>
  <si>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</si>
  <si>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</si>
  <si>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</si>
  <si>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</si>
  <si>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</si>
  <si>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</si>
  <si>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</si>
  <si>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</si>
  <si>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</si>
  <si>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</si>
  <si>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</si>
  <si>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</si>
  <si>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</si>
  <si>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</si>
  <si>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</si>
  <si>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</si>
  <si>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</si>
  <si>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</si>
  <si>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</si>
  <si>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</si>
  <si>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</si>
  <si>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</si>
  <si>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</si>
  <si>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</si>
  <si>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</si>
  <si>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</si>
  <si>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</si>
  <si>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</si>
  <si>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</si>
  <si>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</si>
  <si>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</si>
  <si>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</si>
  <si>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</si>
  <si>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</si>
  <si>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</si>
  <si>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</si>
  <si>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</si>
  <si>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</si>
  <si>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</si>
  <si>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</si>
  <si>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</si>
  <si>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</si>
  <si>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</si>
  <si>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</si>
  <si>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</si>
  <si>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</si>
  <si>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</si>
  <si>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</si>
  <si>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</si>
  <si>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</si>
  <si>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</si>
  <si>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</si>
  <si>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</si>
  <si>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</si>
  <si>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</si>
  <si>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</si>
  <si>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</si>
  <si>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</si>
  <si>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</si>
  <si>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</si>
  <si>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</si>
  <si>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</si>
  <si>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</si>
  <si>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</si>
  <si>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</si>
  <si>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</si>
  <si>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</si>
  <si>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</si>
  <si>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</si>
  <si>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</si>
  <si>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</si>
  <si>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</si>
  <si>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</si>
  <si>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</si>
  <si>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</si>
  <si>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</si>
  <si>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</si>
  <si>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</si>
  <si>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</si>
  <si>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</si>
  <si>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</si>
  <si>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</si>
  <si>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</si>
  <si>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</si>
  <si>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</si>
  <si>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</si>
  <si>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</si>
  <si>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</si>
  <si>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</si>
  <si>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</si>
  <si>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</si>
  <si>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</si>
  <si>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</si>
  <si>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</si>
  <si>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</si>
  <si>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</si>
  <si>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</si>
  <si>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</si>
  <si>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</si>
  <si>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</si>
  <si>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</si>
  <si>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</si>
  <si>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</si>
  <si>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</si>
  <si>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</si>
  <si>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</si>
  <si>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</si>
  <si>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</si>
  <si>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</si>
  <si>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</si>
  <si>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</si>
  <si>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</si>
  <si>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</si>
  <si>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</si>
  <si>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</si>
  <si>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</si>
  <si>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</si>
  <si>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</si>
  <si>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</si>
  <si>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</si>
  <si>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</si>
  <si>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</si>
  <si>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</si>
  <si>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</si>
  <si>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</si>
  <si>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</si>
  <si>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</si>
  <si>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</si>
  <si>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</si>
  <si>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</si>
  <si>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</si>
  <si>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</si>
  <si>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</si>
  <si>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</si>
  <si>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</si>
  <si>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</si>
  <si>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</si>
  <si>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</si>
  <si>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</si>
  <si>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</si>
  <si>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</si>
  <si>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</si>
  <si>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</si>
  <si>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</si>
  <si>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</si>
  <si>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</si>
  <si>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</si>
  <si>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</si>
  <si>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</si>
  <si>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</si>
  <si>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</si>
  <si>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</si>
  <si>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</si>
  <si>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</si>
  <si>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</si>
  <si>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</si>
  <si>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</si>
  <si>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</si>
  <si>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</si>
  <si>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</si>
  <si>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</si>
  <si>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</si>
  <si>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</si>
  <si>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</si>
  <si>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</si>
  <si>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</si>
  <si>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</si>
  <si>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</si>
  <si>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</si>
  <si>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</si>
  <si>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</si>
  <si>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</si>
  <si>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</si>
  <si>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</si>
  <si>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</si>
  <si>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</si>
  <si>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</si>
  <si>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</si>
  <si>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</si>
  <si>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</si>
  <si>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</si>
  <si>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</si>
  <si>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</si>
  <si>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</si>
  <si>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</si>
  <si>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</si>
  <si>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</si>
  <si>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</si>
  <si>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</si>
  <si>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</si>
  <si>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</si>
  <si>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</si>
  <si>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</si>
  <si>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</si>
  <si>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</si>
  <si>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</si>
  <si>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</si>
  <si>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</si>
  <si>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</si>
  <si>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</si>
  <si>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</si>
  <si>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</si>
  <si>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</si>
  <si>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</si>
  <si>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</si>
  <si>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</si>
  <si>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</si>
  <si>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</si>
  <si>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</si>
  <si>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</si>
  <si>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</si>
  <si>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</si>
  <si>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</si>
  <si>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</si>
  <si>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</si>
  <si>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</si>
  <si>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</si>
  <si>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</si>
  <si>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</si>
  <si>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</si>
  <si>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</si>
  <si>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</si>
  <si>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</si>
  <si>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</si>
  <si>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</si>
  <si>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</si>
  <si>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</si>
  <si>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</si>
  <si>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</si>
  <si>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</si>
  <si>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</si>
  <si>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</si>
  <si>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</si>
  <si>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</si>
  <si>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</si>
  <si>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</si>
  <si>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</si>
  <si>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</si>
  <si>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</si>
  <si>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</si>
  <si>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</si>
  <si>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</si>
  <si>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</si>
  <si>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</si>
  <si>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</si>
  <si>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</si>
  <si>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</si>
  <si>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</si>
  <si>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</si>
  <si>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</si>
  <si>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</si>
  <si>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</si>
  <si>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</si>
  <si>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</si>
  <si>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</si>
  <si>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</si>
  <si>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</si>
  <si>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</si>
  <si>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</si>
  <si>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</si>
  <si>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</si>
  <si>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</si>
  <si>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</si>
  <si>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</si>
  <si>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</si>
  <si>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</si>
  <si>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</si>
  <si>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</si>
  <si>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</si>
  <si>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</si>
  <si>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</si>
  <si>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</si>
  <si>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</si>
  <si>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</si>
  <si>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</si>
  <si>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</si>
  <si>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</si>
  <si>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</si>
  <si>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</si>
  <si>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</si>
  <si>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</si>
  <si>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</si>
  <si>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</si>
  <si>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</si>
  <si>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</si>
  <si>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</si>
  <si>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</si>
  <si>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</si>
  <si>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</si>
  <si>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</si>
  <si>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</si>
  <si>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</si>
  <si>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</si>
  <si>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</si>
  <si>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</si>
  <si>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</si>
  <si>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</si>
  <si>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</si>
  <si>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</si>
  <si>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</si>
  <si>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</si>
  <si>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</si>
  <si>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</si>
  <si>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</si>
  <si>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</si>
  <si>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</si>
  <si>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</si>
  <si>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</si>
  <si>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</si>
  <si>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</si>
  <si>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</si>
  <si>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</si>
  <si>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</si>
  <si>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</si>
  <si>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</si>
  <si>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</si>
  <si>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</si>
  <si>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</si>
  <si>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</si>
  <si>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</si>
  <si>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</si>
  <si>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</si>
  <si>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</si>
  <si>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</si>
  <si>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</si>
  <si>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</si>
  <si>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</si>
  <si>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</si>
  <si>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</si>
  <si>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</si>
  <si>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</si>
  <si>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</si>
  <si>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</si>
  <si>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</si>
  <si>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</si>
  <si>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</si>
  <si>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</si>
  <si>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</si>
  <si>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</si>
  <si>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</si>
  <si>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</si>
  <si>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</si>
  <si>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</si>
  <si>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</si>
  <si>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</si>
  <si>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</si>
  <si>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</si>
  <si>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</si>
  <si>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</si>
  <si>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</si>
  <si>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</si>
  <si>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</si>
  <si>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</si>
  <si>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</si>
  <si>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</si>
  <si>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</si>
  <si>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</si>
  <si>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</si>
  <si>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</si>
  <si>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</si>
  <si>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</si>
  <si>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</si>
  <si>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</si>
  <si>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</si>
  <si>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</si>
  <si>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</si>
  <si>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</si>
  <si>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</si>
  <si>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</si>
  <si>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</si>
  <si>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</si>
  <si>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</si>
  <si>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</si>
  <si>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</si>
  <si>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</si>
  <si>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</si>
  <si>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</si>
  <si>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</si>
  <si>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</si>
  <si>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</si>
  <si>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</si>
  <si>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</si>
  <si>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</si>
  <si>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</si>
  <si>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</si>
  <si>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</si>
  <si>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</si>
  <si>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</si>
  <si>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</si>
  <si>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</si>
  <si>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</si>
  <si>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</si>
  <si>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</si>
  <si>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</si>
  <si>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</si>
  <si>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</si>
  <si>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</si>
  <si>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</si>
  <si>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</si>
  <si>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</si>
  <si>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</si>
  <si>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</si>
  <si>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</si>
  <si>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</si>
  <si>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</si>
  <si>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</si>
  <si>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</si>
  <si>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</si>
  <si>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</si>
  <si>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</si>
  <si>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</si>
  <si>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</si>
  <si>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</si>
  <si>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</si>
  <si>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</si>
  <si>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</si>
  <si>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</si>
  <si>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</si>
  <si>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</si>
  <si>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</si>
  <si>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</si>
  <si>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</si>
  <si>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</si>
  <si>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</si>
  <si>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</si>
  <si>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</si>
  <si>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</si>
  <si>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</si>
  <si>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</si>
  <si>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</si>
  <si>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</si>
  <si>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</si>
  <si>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</si>
  <si>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</si>
  <si>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</si>
  <si>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</si>
  <si>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</si>
  <si>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</si>
  <si>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</si>
  <si>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</si>
  <si>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</si>
  <si>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</si>
  <si>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</si>
  <si>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</si>
  <si>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</si>
  <si>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</si>
  <si>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</si>
  <si>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</si>
  <si>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</si>
  <si>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</si>
  <si>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</si>
  <si>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</si>
  <si>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</si>
  <si>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</si>
  <si>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</si>
  <si>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</si>
  <si>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</si>
  <si>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</si>
  <si>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</si>
  <si>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</si>
  <si>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</si>
  <si>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</si>
  <si>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</si>
  <si>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</si>
  <si>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</si>
  <si>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</si>
  <si>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</si>
  <si>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</si>
  <si>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</si>
  <si>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</si>
  <si>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</si>
  <si>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</si>
  <si>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</si>
  <si>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</si>
  <si>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</si>
  <si>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</si>
  <si>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</si>
  <si>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</si>
  <si>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</si>
  <si>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</si>
  <si>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</si>
  <si>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</si>
  <si>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</si>
  <si>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</si>
  <si>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</si>
  <si>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</si>
  <si>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</si>
  <si>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</si>
  <si>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</si>
  <si>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</si>
  <si>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</si>
  <si>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</si>
  <si>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</si>
  <si>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</si>
  <si>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</si>
  <si>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</si>
  <si>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</si>
  <si>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</si>
  <si>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</si>
  <si>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</si>
  <si>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</si>
  <si>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</si>
  <si>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</si>
  <si>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</si>
  <si>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</si>
  <si>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</si>
  <si>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</si>
  <si>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</si>
  <si>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</si>
  <si>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</si>
  <si>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</si>
  <si>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</si>
  <si>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</si>
  <si>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</si>
  <si>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</si>
  <si>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</si>
  <si>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</si>
  <si>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</si>
  <si>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</si>
  <si>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</si>
  <si>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</si>
  <si>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</si>
  <si>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</si>
  <si>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</si>
  <si>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</si>
  <si>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</si>
  <si>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</si>
  <si>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</si>
  <si>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</si>
  <si>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</si>
  <si>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</si>
  <si>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</si>
  <si>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</si>
  <si>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</si>
  <si>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</si>
  <si>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</si>
  <si>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</si>
  <si>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</si>
  <si>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</si>
  <si>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</si>
  <si>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</si>
  <si>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</si>
  <si>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</si>
  <si>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</si>
  <si>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</si>
  <si>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</si>
  <si>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</si>
  <si>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</si>
  <si>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</si>
  <si>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</si>
  <si>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</si>
  <si>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</si>
  <si>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</si>
  <si>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</si>
  <si>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</si>
  <si>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</si>
  <si>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</si>
  <si>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</si>
  <si>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</si>
  <si>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</si>
  <si>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</si>
  <si>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</si>
  <si>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</si>
  <si>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</si>
  <si>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</si>
  <si>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</si>
  <si>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</si>
  <si>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</si>
  <si>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</si>
  <si>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</si>
  <si>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</si>
  <si>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</si>
  <si>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</si>
  <si>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</si>
  <si>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</si>
  <si>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</si>
  <si>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</si>
  <si>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</si>
  <si>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</si>
  <si>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</si>
  <si>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</si>
  <si>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</si>
  <si>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</si>
  <si>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</si>
  <si>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</si>
  <si>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</si>
  <si>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</si>
  <si>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</si>
  <si>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</si>
  <si>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</si>
  <si>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</si>
  <si>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</si>
  <si>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</si>
  <si>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</si>
  <si>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</si>
  <si>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</si>
  <si>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</si>
  <si>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</si>
  <si>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</si>
  <si>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</si>
  <si>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</si>
  <si>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</si>
  <si>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</si>
  <si>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</si>
  <si>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</si>
  <si>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</si>
  <si>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</si>
  <si>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</si>
  <si>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</si>
  <si>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</si>
  <si>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</si>
  <si>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</si>
  <si>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</si>
  <si>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</si>
  <si>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</si>
  <si>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</si>
  <si>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</si>
  <si>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</si>
  <si>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</si>
  <si>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</si>
  <si>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</si>
  <si>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</si>
  <si>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</si>
  <si>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</si>
  <si>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</si>
  <si>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</si>
  <si>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</si>
  <si>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</si>
  <si>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</si>
  <si>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</si>
  <si>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</si>
  <si>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</si>
  <si>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</si>
  <si>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</si>
  <si>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</si>
  <si>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</si>
  <si>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</si>
  <si>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</si>
  <si>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</si>
  <si>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</si>
  <si>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</si>
  <si>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</si>
  <si>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</si>
  <si>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</si>
  <si>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</si>
  <si>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</si>
  <si>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</si>
  <si>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</si>
  <si>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</si>
  <si>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</si>
  <si>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</si>
  <si>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</si>
  <si>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</si>
  <si>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</si>
  <si>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</si>
  <si>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</si>
  <si>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</si>
  <si>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</si>
  <si>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</si>
  <si>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</si>
  <si>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</si>
  <si>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</si>
  <si>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</si>
  <si>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</si>
  <si>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</si>
  <si>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</si>
  <si>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</si>
  <si>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</si>
  <si>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</si>
  <si>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</si>
  <si>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</si>
  <si>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</si>
  <si>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</si>
  <si>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</si>
  <si>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</si>
  <si>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</si>
  <si>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</si>
  <si>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</si>
  <si>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</si>
  <si>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</si>
  <si>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</si>
  <si>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</si>
  <si>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</si>
  <si>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</si>
  <si>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</si>
  <si>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</si>
  <si>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</si>
  <si>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</si>
  <si>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</si>
  <si>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</si>
  <si>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</si>
  <si>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</si>
  <si>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</si>
  <si>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</si>
  <si>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</si>
  <si>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</si>
  <si>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</si>
  <si>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</si>
  <si>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</si>
  <si>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</si>
  <si>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</si>
  <si>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</si>
  <si>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</si>
  <si>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</si>
  <si>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</si>
  <si>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</si>
  <si>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</si>
  <si>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</si>
  <si>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</si>
  <si>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</si>
  <si>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</si>
  <si>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</si>
  <si>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</si>
  <si>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</si>
  <si>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</si>
  <si>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</si>
  <si>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</si>
  <si>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</si>
  <si>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</si>
  <si>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</si>
  <si>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</si>
  <si>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</si>
  <si>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</si>
  <si>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</si>
  <si>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</si>
  <si>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</si>
  <si>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</si>
  <si>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</si>
  <si>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</si>
  <si>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</si>
  <si>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</si>
  <si>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</si>
  <si>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</si>
  <si>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</si>
  <si>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</si>
  <si>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</si>
  <si>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</si>
  <si>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</si>
  <si>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</si>
  <si>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</si>
  <si>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</si>
  <si>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</si>
  <si>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</si>
  <si>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</si>
  <si>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</si>
  <si>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</si>
  <si>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</si>
  <si>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</si>
  <si>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</si>
  <si>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</si>
  <si>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</si>
  <si>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</si>
  <si>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</si>
  <si>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</si>
  <si>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</si>
  <si>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</si>
  <si>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</si>
  <si>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</si>
  <si>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</si>
  <si>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</si>
  <si>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</si>
  <si>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</si>
  <si>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</si>
  <si>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</si>
  <si>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</si>
  <si>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</si>
  <si>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</si>
  <si>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</si>
  <si>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</si>
  <si>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</si>
  <si>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</si>
  <si>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</si>
  <si>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</si>
  <si>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</si>
  <si>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</si>
  <si>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</si>
  <si>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</si>
  <si>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</si>
  <si>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</si>
  <si>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</si>
  <si>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</si>
  <si>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</si>
  <si>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</si>
  <si>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</si>
  <si>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</si>
  <si>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</si>
  <si>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</si>
  <si>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</si>
  <si>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</si>
  <si>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</si>
  <si>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</si>
  <si>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</si>
  <si>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</si>
  <si>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</si>
  <si>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</si>
  <si>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</si>
  <si>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</si>
  <si>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</si>
  <si>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</si>
  <si>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</si>
  <si>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</si>
  <si>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</si>
  <si>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</si>
  <si>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</si>
  <si>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</si>
  <si>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</si>
  <si>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</si>
  <si>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</si>
  <si>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</si>
  <si>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</si>
  <si>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</si>
  <si>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</si>
  <si>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</si>
  <si>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</si>
  <si>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</si>
  <si>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</si>
  <si>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</si>
  <si>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</si>
  <si>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</si>
  <si>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</si>
  <si>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</si>
  <si>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</si>
  <si>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</si>
  <si>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</si>
  <si>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</si>
  <si>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</si>
  <si>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</si>
  <si>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</si>
  <si>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</si>
  <si>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</si>
  <si>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</si>
  <si>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</si>
  <si>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</si>
  <si>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</si>
  <si>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</si>
  <si>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</si>
  <si>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</si>
  <si>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</si>
  <si>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</si>
  <si>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</si>
  <si>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</si>
  <si>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</si>
  <si>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</si>
  <si>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</si>
  <si>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</si>
  <si>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</si>
  <si>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</si>
  <si>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</si>
  <si>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</si>
  <si>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</si>
  <si>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</si>
  <si>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</si>
  <si>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</si>
  <si>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</si>
  <si>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</si>
  <si>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</si>
  <si>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</si>
  <si>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</si>
  <si>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</si>
  <si>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</si>
  <si>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</si>
  <si>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</si>
  <si>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</si>
  <si>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</si>
  <si>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</si>
  <si>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</si>
  <si>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</si>
  <si>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</si>
  <si>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</si>
  <si>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</si>
  <si>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</si>
  <si>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</si>
  <si>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</si>
  <si>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</si>
  <si>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</si>
  <si>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</si>
  <si>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</si>
  <si>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</si>
  <si>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</si>
  <si>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</si>
  <si>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</si>
  <si>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</si>
  <si>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</si>
  <si>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</si>
  <si>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</si>
  <si>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</si>
  <si>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</si>
  <si>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</si>
  <si>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</si>
  <si>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</si>
  <si>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</si>
  <si>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</si>
  <si>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</si>
  <si>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</si>
  <si>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</si>
  <si>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</si>
  <si>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</si>
  <si>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</si>
  <si>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</si>
  <si>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</si>
  <si>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</si>
  <si>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</si>
  <si>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</si>
  <si>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</si>
  <si>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</si>
  <si>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</si>
  <si>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</si>
  <si>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</si>
  <si>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</si>
  <si>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</si>
  <si>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</si>
  <si>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</si>
  <si>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</si>
  <si>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</si>
  <si>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</si>
  <si>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</si>
  <si>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</si>
  <si>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</si>
  <si>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</si>
  <si>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</si>
  <si>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</si>
  <si>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</si>
  <si>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</si>
  <si>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</si>
  <si>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</si>
  <si>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</si>
  <si>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</si>
  <si>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</si>
  <si>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</si>
  <si>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</si>
  <si>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</si>
  <si>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</si>
  <si>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</si>
  <si>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</si>
  <si>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</si>
  <si>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</si>
  <si>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</si>
  <si>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</si>
  <si>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</si>
  <si>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</si>
  <si>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</si>
  <si>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</si>
  <si>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</si>
  <si>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</si>
  <si>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</si>
  <si>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</si>
  <si>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</si>
  <si>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</si>
  <si>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</si>
  <si>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</si>
  <si>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</si>
  <si>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</si>
  <si>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</si>
  <si>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</si>
  <si>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</si>
  <si>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</si>
  <si>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</si>
  <si>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</si>
  <si>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</si>
  <si>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</si>
  <si>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</si>
  <si>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</si>
  <si>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</si>
  <si>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</si>
  <si>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</si>
  <si>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</si>
  <si>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</si>
  <si>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</si>
  <si>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</si>
  <si>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</si>
  <si>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</si>
  <si>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</si>
  <si>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</si>
  <si>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</si>
  <si>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</si>
  <si>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</si>
  <si>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</si>
  <si>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</si>
  <si>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</si>
  <si>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</si>
  <si>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</si>
  <si>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</si>
  <si>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</si>
  <si>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</si>
  <si>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</si>
  <si>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</si>
  <si>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</si>
  <si>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</si>
  <si>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</si>
  <si>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</si>
  <si>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</si>
  <si>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</si>
  <si>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</si>
  <si>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</si>
  <si>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</si>
  <si>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</si>
  <si>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</si>
  <si>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</si>
  <si>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</si>
  <si>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</si>
  <si>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</si>
  <si>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</si>
  <si>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</si>
  <si>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</si>
  <si>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</si>
  <si>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</si>
  <si>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</si>
  <si>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</si>
  <si>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</si>
  <si>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</si>
  <si>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</si>
  <si>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</si>
  <si>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</si>
  <si>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</si>
  <si>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</si>
  <si>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</si>
  <si>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</si>
  <si>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</si>
  <si>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</si>
  <si>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</si>
  <si>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</si>
  <si>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</si>
  <si>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</si>
  <si>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</si>
  <si>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</si>
  <si>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</si>
  <si>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</si>
  <si>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</si>
  <si>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</si>
  <si>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</si>
  <si>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</si>
  <si>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</si>
  <si>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</si>
  <si>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</si>
  <si>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</si>
  <si>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</si>
  <si>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</si>
  <si>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</si>
  <si>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</si>
  <si>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</si>
  <si>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</si>
  <si>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</si>
  <si>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</si>
  <si>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</si>
  <si>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</si>
  <si>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</si>
  <si>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</si>
  <si>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</si>
  <si>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</si>
  <si>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</si>
  <si>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</si>
  <si>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</si>
  <si>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</si>
  <si>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</si>
  <si>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</si>
  <si>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</si>
  <si>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</si>
  <si>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</si>
  <si>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</si>
  <si>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</si>
  <si>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</si>
  <si>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</si>
  <si>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</si>
  <si>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</si>
  <si>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</si>
  <si>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</si>
  <si>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</si>
  <si>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</si>
  <si>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</si>
  <si>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</si>
  <si>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</si>
  <si>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</si>
  <si>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</si>
  <si>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</si>
  <si>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</si>
  <si>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</si>
  <si>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</si>
  <si>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</si>
  <si>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</si>
  <si>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</si>
  <si>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</si>
  <si>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</si>
  <si>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</si>
  <si>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</si>
  <si>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</si>
  <si>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</si>
  <si>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</si>
  <si>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</si>
  <si>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</si>
  <si>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</si>
  <si>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</si>
  <si>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</si>
  <si>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</si>
  <si>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</si>
  <si>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</si>
  <si>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</si>
  <si>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</si>
  <si>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</si>
  <si>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</si>
  <si>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</si>
  <si>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</si>
  <si>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</si>
  <si>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</si>
  <si>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</si>
  <si>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</si>
  <si>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</si>
  <si>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</si>
  <si>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</si>
  <si>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</si>
  <si>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</si>
  <si>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</si>
  <si>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</si>
  <si>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</si>
  <si>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</si>
  <si>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</si>
  <si>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</si>
  <si>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</si>
  <si>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</si>
  <si>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</si>
  <si>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</si>
  <si>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</si>
  <si>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</si>
  <si>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</si>
  <si>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</si>
  <si>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</si>
  <si>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</si>
  <si>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</si>
  <si>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</si>
  <si>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</si>
  <si>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</si>
  <si>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</si>
  <si>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</si>
  <si>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</si>
  <si>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</si>
  <si>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</si>
  <si>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</si>
  <si>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</si>
  <si>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</si>
  <si>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</si>
  <si>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</si>
  <si>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</si>
  <si>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</si>
  <si>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</si>
  <si>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</si>
  <si>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</si>
  <si>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</si>
  <si>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</si>
  <si>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</si>
  <si>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</si>
  <si>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</si>
  <si>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</si>
  <si>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</si>
  <si>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</si>
  <si>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</si>
  <si>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</si>
  <si>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</si>
  <si>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</si>
  <si>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</si>
  <si>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</si>
  <si>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</si>
  <si>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</si>
  <si>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</si>
  <si>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</si>
  <si>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</si>
  <si>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</si>
  <si>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</si>
  <si>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</si>
  <si>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</si>
  <si>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</si>
  <si>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</si>
  <si>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</si>
  <si>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</si>
  <si>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</si>
  <si>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</si>
  <si>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</si>
  <si>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</si>
  <si>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</si>
  <si>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</si>
  <si>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</si>
  <si>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</si>
  <si>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</si>
  <si>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</si>
  <si>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</si>
  <si>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</si>
  <si>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</si>
  <si>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</si>
  <si>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</si>
  <si>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</si>
  <si>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</si>
  <si>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</si>
  <si>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</si>
  <si>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</si>
  <si>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</si>
  <si>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</si>
  <si>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</si>
  <si>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</si>
  <si>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</si>
  <si>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</si>
  <si>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</si>
  <si>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</si>
  <si>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</si>
  <si>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</si>
  <si>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</si>
  <si>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</si>
  <si>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</si>
  <si>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</si>
  <si>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</si>
  <si>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</si>
  <si>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</si>
  <si>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</si>
  <si>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</si>
  <si>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</si>
  <si>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</si>
  <si>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</si>
  <si>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</si>
  <si>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</si>
  <si>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</si>
  <si>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</si>
  <si>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</si>
  <si>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</si>
  <si>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</si>
  <si>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</si>
  <si>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</si>
  <si>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</si>
  <si>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</si>
  <si>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</si>
  <si>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</si>
  <si>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</si>
  <si>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</si>
  <si>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</si>
  <si>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</si>
  <si>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</si>
  <si>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</si>
  <si>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</si>
  <si>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</si>
  <si>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</si>
  <si>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</si>
  <si>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</si>
  <si>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</si>
  <si>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</si>
  <si>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</si>
  <si>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</si>
  <si>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</si>
  <si>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</si>
  <si>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</si>
  <si>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</si>
  <si>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</si>
  <si>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</si>
  <si>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</si>
  <si>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</si>
  <si>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</si>
  <si>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</si>
  <si>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</si>
  <si>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</si>
  <si>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</si>
  <si>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</si>
  <si>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</si>
  <si>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</si>
  <si>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</si>
  <si>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</si>
  <si>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</si>
  <si>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</si>
  <si>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</si>
  <si>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</si>
  <si>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</si>
  <si>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</si>
  <si>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</si>
  <si>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</si>
  <si>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</si>
  <si>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</si>
  <si>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</si>
  <si>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</si>
  <si>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</si>
  <si>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</si>
  <si>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</si>
  <si>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</si>
  <si>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</si>
  <si>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</si>
  <si>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</si>
  <si>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</si>
  <si>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</si>
  <si>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</si>
  <si>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</si>
  <si>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</si>
  <si>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</si>
  <si>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</si>
  <si>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</si>
  <si>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</si>
  <si>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</si>
  <si>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</si>
  <si>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</si>
  <si>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</si>
  <si>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</si>
  <si>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</si>
  <si>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</si>
  <si>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</si>
  <si>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</si>
  <si>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</si>
  <si>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</si>
  <si>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</si>
  <si>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</si>
  <si>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</si>
  <si>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</si>
  <si>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</si>
  <si>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</si>
  <si>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</si>
  <si>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</si>
  <si>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</si>
  <si>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</si>
  <si>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</si>
  <si>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</si>
  <si>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</si>
  <si>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</si>
  <si>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</si>
  <si>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</si>
  <si>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</si>
  <si>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</si>
  <si>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</si>
  <si>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</si>
  <si>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</si>
  <si>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</si>
  <si>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</si>
  <si>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</si>
  <si>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</si>
  <si>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</si>
  <si>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</si>
  <si>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</si>
  <si>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</si>
  <si>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</si>
  <si>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</si>
  <si>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</si>
  <si>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</si>
  <si>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</si>
  <si>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</si>
  <si>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</si>
  <si>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</si>
  <si>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</si>
  <si>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</si>
  <si>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</si>
  <si>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</si>
  <si>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</si>
  <si>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</si>
  <si>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</si>
  <si>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</si>
  <si>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</si>
  <si>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</si>
  <si>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</si>
  <si>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</si>
  <si>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</si>
  <si>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</si>
  <si>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</si>
  <si>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</si>
  <si>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</si>
  <si>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</si>
  <si>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</si>
  <si>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</si>
  <si>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</si>
  <si>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</si>
  <si>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</si>
  <si>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</si>
  <si>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</si>
  <si>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</si>
  <si>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</si>
  <si>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</si>
  <si>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</si>
  <si>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</si>
  <si>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</si>
  <si>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</si>
  <si>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</si>
  <si>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</si>
  <si>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</si>
  <si>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</si>
  <si>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</si>
  <si>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</si>
  <si>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</si>
  <si>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</si>
  <si>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</si>
  <si>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</si>
  <si>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</si>
  <si>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</si>
  <si>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</si>
  <si>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</si>
  <si>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</si>
  <si>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</si>
  <si>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</si>
  <si>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</si>
  <si>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</si>
  <si>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</si>
  <si>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</si>
  <si>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</si>
  <si>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</si>
  <si>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</si>
  <si>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</si>
  <si>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</si>
  <si>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</si>
  <si>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</si>
  <si>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</si>
  <si>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</si>
  <si>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</si>
  <si>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</si>
  <si>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</si>
  <si>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</si>
  <si>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</si>
  <si>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</si>
  <si>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</si>
  <si>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</si>
  <si>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</si>
  <si>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</si>
  <si>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</si>
  <si>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</si>
  <si>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</si>
  <si>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</si>
  <si>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</si>
  <si>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</si>
  <si>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</si>
  <si>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</si>
  <si>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</si>
  <si>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</si>
  <si>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</si>
  <si>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</si>
  <si>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</si>
  <si>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</si>
  <si>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</si>
  <si>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</si>
  <si>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</si>
  <si>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</si>
  <si>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</si>
  <si>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</si>
  <si>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</si>
  <si>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</si>
  <si>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</si>
  <si>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</si>
  <si>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</si>
  <si>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</si>
  <si>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</si>
  <si>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</si>
  <si>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</si>
  <si>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</si>
  <si>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</si>
  <si>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</si>
  <si>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</si>
  <si>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</si>
  <si>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</si>
  <si>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</si>
  <si>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</si>
  <si>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</si>
  <si>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</si>
  <si>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</si>
  <si>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</si>
  <si>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</si>
  <si>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</si>
  <si>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</si>
  <si>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</si>
  <si>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</si>
  <si>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</si>
  <si>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</si>
  <si>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</si>
  <si>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</si>
  <si>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</si>
  <si>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</si>
  <si>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</si>
  <si>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</si>
  <si>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</si>
  <si>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</si>
  <si>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</si>
  <si>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</si>
  <si>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</si>
  <si>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</si>
  <si>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</si>
  <si>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</si>
  <si>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</si>
  <si>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</si>
  <si>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</si>
  <si>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</si>
  <si>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</si>
  <si>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</si>
  <si>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</si>
  <si>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</si>
  <si>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</si>
  <si>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</si>
  <si>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</si>
  <si>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</si>
  <si>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</si>
  <si>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</si>
  <si>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</si>
  <si>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</si>
  <si>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</si>
  <si>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</si>
  <si>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</si>
  <si>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</si>
  <si>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</si>
  <si>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</si>
  <si>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</si>
  <si>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</si>
  <si>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</si>
  <si>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</si>
  <si>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</si>
  <si>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</si>
  <si>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</si>
  <si>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</si>
  <si>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</si>
  <si>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</si>
  <si>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</si>
  <si>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</si>
  <si>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</si>
  <si>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</si>
  <si>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</si>
  <si>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</si>
  <si>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</si>
  <si>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</si>
  <si>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</si>
  <si>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</si>
  <si>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</si>
  <si>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</si>
  <si>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</si>
  <si>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</si>
  <si>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</si>
  <si>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</si>
  <si>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</si>
  <si>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</si>
  <si>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</si>
  <si>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</si>
  <si>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</si>
  <si>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</si>
  <si>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</si>
  <si>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</si>
  <si>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</si>
  <si>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</si>
  <si>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</si>
  <si>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</si>
  <si>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</si>
  <si>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</si>
  <si>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</si>
  <si>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</si>
  <si>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</si>
  <si>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</si>
  <si>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</si>
  <si>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</si>
  <si>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</si>
  <si>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</si>
  <si>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</si>
  <si>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</si>
  <si>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</si>
  <si>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</si>
  <si>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</si>
  <si>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</si>
  <si>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</si>
  <si>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</si>
  <si>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</si>
  <si>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</si>
  <si>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</si>
  <si>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</si>
  <si>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</si>
  <si>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</si>
  <si>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</si>
  <si>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</si>
  <si>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</si>
  <si>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</si>
  <si>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</si>
  <si>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</si>
  <si>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</si>
  <si>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</si>
  <si>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</si>
  <si>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</si>
  <si>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</si>
  <si>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</si>
  <si>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</si>
  <si>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</si>
  <si>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</si>
  <si>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</si>
  <si>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</si>
  <si>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</si>
  <si>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</si>
  <si>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</si>
  <si>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</si>
  <si>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</si>
  <si>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</si>
  <si>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</si>
  <si>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</si>
  <si>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</si>
  <si>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</si>
  <si>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</si>
  <si>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</si>
  <si>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</si>
  <si>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</si>
  <si>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</si>
  <si>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</si>
  <si>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</si>
  <si>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</si>
  <si>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</si>
  <si>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</si>
  <si>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</si>
  <si>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</si>
  <si>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</si>
  <si>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</si>
  <si>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</si>
  <si>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</si>
  <si>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</si>
  <si>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</si>
  <si>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</si>
  <si>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</si>
  <si>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</si>
  <si>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</si>
  <si>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</si>
  <si>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</si>
  <si>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</si>
  <si>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</si>
  <si>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</si>
  <si>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</si>
  <si>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</si>
  <si>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</si>
  <si>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</si>
  <si>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</si>
  <si>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</si>
  <si>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</si>
  <si>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</si>
  <si>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</si>
  <si>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</si>
  <si>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</si>
  <si>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</si>
  <si>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</si>
  <si>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</si>
  <si>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</si>
  <si>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</si>
  <si>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</si>
  <si>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</si>
  <si>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</si>
  <si>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</si>
  <si>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</si>
  <si>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</si>
  <si>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</si>
  <si>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</si>
  <si>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</si>
  <si>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</si>
  <si>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</si>
  <si>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</si>
  <si>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</si>
  <si>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</si>
  <si>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</si>
  <si>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</si>
  <si>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</si>
  <si>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</si>
  <si>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</si>
  <si>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</si>
  <si>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</si>
  <si>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</si>
  <si>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</si>
  <si>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</si>
  <si>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</si>
  <si>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</si>
  <si>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</si>
  <si>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</si>
  <si>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</si>
  <si>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</si>
  <si>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</si>
  <si>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</si>
  <si>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</si>
  <si>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</si>
  <si>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</si>
  <si>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</si>
  <si>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</si>
  <si>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</si>
  <si>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</si>
  <si>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</si>
  <si>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</si>
  <si>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</si>
  <si>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</si>
  <si>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</si>
  <si>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</si>
  <si>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</si>
  <si>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</si>
  <si>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</si>
  <si>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</si>
  <si>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</si>
  <si>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</si>
  <si>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</si>
  <si>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</si>
  <si>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</si>
  <si>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</si>
  <si>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</si>
  <si>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</si>
  <si>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</si>
  <si>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</si>
  <si>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</si>
  <si>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</si>
  <si>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</si>
  <si>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</si>
  <si>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</si>
  <si>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</si>
  <si>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</si>
  <si>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</si>
  <si>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</si>
  <si>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</si>
  <si>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</si>
  <si>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</si>
  <si>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</si>
  <si>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</si>
  <si>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</si>
  <si>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</si>
  <si>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</si>
  <si>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</si>
  <si>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</si>
  <si>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</si>
  <si>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</si>
  <si>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</si>
  <si>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</si>
  <si>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</si>
  <si>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</si>
  <si>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</si>
  <si>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</si>
  <si>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</si>
  <si>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</si>
  <si>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</si>
  <si>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</si>
  <si>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</si>
  <si>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</si>
  <si>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</si>
  <si>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</si>
  <si>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</si>
  <si>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</si>
  <si>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</si>
  <si>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</si>
  <si>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</si>
  <si>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</si>
  <si>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</si>
  <si>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</si>
  <si>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</si>
  <si>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</si>
  <si>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</si>
  <si>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</si>
  <si>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</si>
  <si>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</si>
  <si>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</si>
  <si>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</si>
  <si>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</si>
  <si>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</si>
  <si>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</si>
  <si>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</si>
  <si>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</si>
  <si>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</si>
  <si>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</si>
  <si>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</si>
  <si>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</si>
  <si>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</si>
  <si>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</si>
  <si>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</si>
  <si>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</si>
  <si>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</si>
  <si>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</si>
  <si>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</si>
  <si>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</si>
  <si>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</si>
  <si>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</si>
  <si>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</si>
  <si>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</si>
  <si>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</si>
  <si>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</si>
  <si>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</si>
  <si>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</si>
  <si>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</si>
  <si>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</si>
  <si>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</si>
  <si>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</si>
  <si>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</si>
  <si>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</si>
  <si>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</si>
  <si>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</si>
  <si>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</si>
  <si>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</si>
  <si>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</si>
  <si>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</si>
  <si>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</si>
  <si>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</si>
  <si>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</si>
  <si>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</si>
  <si>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</si>
  <si>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</si>
  <si>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</si>
  <si>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</si>
  <si>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</si>
  <si>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</si>
  <si>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</si>
  <si>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</si>
  <si>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</si>
  <si>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</si>
  <si>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</si>
  <si>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</si>
  <si>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</si>
  <si>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</si>
  <si>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</si>
  <si>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</si>
  <si>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</si>
  <si>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</si>
  <si>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</si>
  <si>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</si>
  <si>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</si>
  <si>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</si>
  <si>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</si>
  <si>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</si>
  <si>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</si>
  <si>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</si>
  <si>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</si>
  <si>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</si>
  <si>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</si>
  <si>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</si>
  <si>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</si>
  <si>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</si>
  <si>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</si>
  <si>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</si>
  <si>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</si>
  <si>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</si>
  <si>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</si>
  <si>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</si>
  <si>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</si>
  <si>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</si>
  <si>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</si>
  <si>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</si>
  <si>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</si>
  <si>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</si>
  <si>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</si>
  <si>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</si>
  <si>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</si>
  <si>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</si>
  <si>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</si>
  <si>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</si>
  <si>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</si>
  <si>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</si>
  <si>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</si>
  <si>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</si>
  <si>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</si>
  <si>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</si>
  <si>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</si>
  <si>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</si>
  <si>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</si>
  <si>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</si>
  <si>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</si>
  <si>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</si>
  <si>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</si>
  <si>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</si>
  <si>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</si>
  <si>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</si>
  <si>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</si>
  <si>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</si>
  <si>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</si>
  <si>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</si>
  <si>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</si>
  <si>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</si>
  <si>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</si>
  <si>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</si>
  <si>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</si>
  <si>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</si>
  <si>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</si>
  <si>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</si>
  <si>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</si>
  <si>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</si>
  <si>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</si>
  <si>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</si>
  <si>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</si>
  <si>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</si>
  <si>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</si>
  <si>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</si>
  <si>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</si>
  <si>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</si>
  <si>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</si>
  <si>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</si>
  <si>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</si>
  <si>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</si>
  <si>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</si>
  <si>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</si>
  <si>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</si>
  <si>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</si>
  <si>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</si>
  <si>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</si>
  <si>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</si>
  <si>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</si>
  <si>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</si>
  <si>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</si>
  <si>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</si>
  <si>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</si>
  <si>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</si>
  <si>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</si>
  <si>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</si>
  <si>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</si>
  <si>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</si>
  <si>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</si>
  <si>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</si>
  <si>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</si>
  <si>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</si>
  <si>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</si>
  <si>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</si>
  <si>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</si>
  <si>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</si>
  <si>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</si>
  <si>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</si>
  <si>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</si>
  <si>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</si>
  <si>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</si>
  <si>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</si>
  <si>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</si>
  <si>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</si>
  <si>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</si>
  <si>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</si>
  <si>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</si>
  <si>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</si>
  <si>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</si>
  <si>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</si>
  <si>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</si>
  <si>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</si>
  <si>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</si>
  <si>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</si>
  <si>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</si>
  <si>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</si>
  <si>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</si>
  <si>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</si>
  <si>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</si>
  <si>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</si>
  <si>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</si>
  <si>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</si>
  <si>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</si>
  <si>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</si>
  <si>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</si>
  <si>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</si>
  <si>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</si>
  <si>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</si>
  <si>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</si>
  <si>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</si>
  <si>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</si>
  <si>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</si>
  <si>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</si>
  <si>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</si>
  <si>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</si>
  <si>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</si>
  <si>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</si>
  <si>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</si>
  <si>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</si>
  <si>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</si>
  <si>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</si>
  <si>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</si>
  <si>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</si>
  <si>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</si>
  <si>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</si>
  <si>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</si>
  <si>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</si>
  <si>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</si>
  <si>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</si>
  <si>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</si>
  <si>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</si>
  <si>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</si>
  <si>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</si>
  <si>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</si>
  <si>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</si>
  <si>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</si>
  <si>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</si>
  <si>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</si>
  <si>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</si>
  <si>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</si>
  <si>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</si>
  <si>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</si>
  <si>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</si>
  <si>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</si>
  <si>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</si>
  <si>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</si>
  <si>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</si>
  <si>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</si>
  <si>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</si>
  <si>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</si>
  <si>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</si>
  <si>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</si>
  <si>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</si>
  <si>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</si>
  <si>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</si>
  <si>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</si>
  <si>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</si>
  <si>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</si>
  <si>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</si>
  <si>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</si>
  <si>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</si>
  <si>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</si>
  <si>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</si>
  <si>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</si>
  <si>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</si>
  <si>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</si>
  <si>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</si>
  <si>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</si>
  <si>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</si>
  <si>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</si>
  <si>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</si>
  <si>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</si>
  <si>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</si>
  <si>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</si>
  <si>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</si>
  <si>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</si>
  <si>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</si>
  <si>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</si>
  <si>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</si>
  <si>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</si>
  <si>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</si>
  <si>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</si>
  <si>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</si>
  <si>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</si>
  <si>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</si>
  <si>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</si>
  <si>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</si>
  <si>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</si>
  <si>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</si>
  <si>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</si>
  <si>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</si>
  <si>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</si>
  <si>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</si>
  <si>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</si>
  <si>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</si>
  <si>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</si>
  <si>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</si>
  <si>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</si>
  <si>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</si>
  <si>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</si>
  <si>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</si>
  <si>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</si>
  <si>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</si>
  <si>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</si>
  <si>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</si>
  <si>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</si>
  <si>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</si>
  <si>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</si>
  <si>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</si>
  <si>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</si>
  <si>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</si>
  <si>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</si>
  <si>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</si>
  <si>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</si>
  <si>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</si>
  <si>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</si>
  <si>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</si>
  <si>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</si>
  <si>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</si>
  <si>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</si>
  <si>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</si>
  <si>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</si>
  <si>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</si>
  <si>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</si>
  <si>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</si>
  <si>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</si>
  <si>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</si>
  <si>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</si>
  <si>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</si>
  <si>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</si>
  <si>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</si>
  <si>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</si>
  <si>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</si>
  <si>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</si>
  <si>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</si>
  <si>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</si>
  <si>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</si>
  <si>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</si>
  <si>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</si>
  <si>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</si>
  <si>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</si>
  <si>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</si>
  <si>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</si>
  <si>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</si>
  <si>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</si>
  <si>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</si>
  <si>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</si>
  <si>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</si>
  <si>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</si>
  <si>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</si>
  <si>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</si>
  <si>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</si>
  <si>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</si>
  <si>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</si>
  <si>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</si>
  <si>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</si>
  <si>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</si>
  <si>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</si>
  <si>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</si>
  <si>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</si>
  <si>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</si>
  <si>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</si>
  <si>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</si>
  <si>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</si>
  <si>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</si>
  <si>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</si>
  <si>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</si>
  <si>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</si>
  <si>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</si>
  <si>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</si>
  <si>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</si>
  <si>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</si>
  <si>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</si>
  <si>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</si>
  <si>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</si>
  <si>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</si>
  <si>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</si>
  <si>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</si>
  <si>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</si>
  <si>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</si>
  <si>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</si>
  <si>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</si>
  <si>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</si>
  <si>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</si>
  <si>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</si>
  <si>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</si>
  <si>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</si>
  <si>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</si>
  <si>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</si>
  <si>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</si>
  <si>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</si>
  <si>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</si>
  <si>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</si>
  <si>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</si>
  <si>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</si>
  <si>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</si>
  <si>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</si>
  <si>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</si>
  <si>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</si>
  <si>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</si>
  <si>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</si>
  <si>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</si>
  <si>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</si>
  <si>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</si>
  <si>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</si>
  <si>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</si>
  <si>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</si>
  <si>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</si>
  <si>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</si>
  <si>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</si>
  <si>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</si>
  <si>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</si>
  <si>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</si>
  <si>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</si>
  <si>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</si>
  <si>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</si>
  <si>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</si>
  <si>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</si>
  <si>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</si>
  <si>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</si>
  <si>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</si>
  <si>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</si>
  <si>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</si>
  <si>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</si>
  <si>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</si>
  <si>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</si>
  <si>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</si>
  <si>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</si>
  <si>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</si>
  <si>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</si>
  <si>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</si>
  <si>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</si>
  <si>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</si>
  <si>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</si>
  <si>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</si>
  <si>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</si>
  <si>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</si>
  <si>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</si>
  <si>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</si>
  <si>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</si>
  <si>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</si>
  <si>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</si>
  <si>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</si>
  <si>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</si>
  <si>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</si>
  <si>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</si>
  <si>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</si>
  <si>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</si>
  <si>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</si>
  <si>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</si>
  <si>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</si>
  <si>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</si>
  <si>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</si>
  <si>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</si>
  <si>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</si>
  <si>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</si>
  <si>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</si>
  <si>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</si>
  <si>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</si>
  <si>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</si>
  <si>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</si>
  <si>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</si>
  <si>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</si>
  <si>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</si>
  <si>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</si>
  <si>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</si>
  <si>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</si>
  <si>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</si>
  <si>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</si>
  <si>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</si>
  <si>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</si>
  <si>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</si>
  <si>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</si>
  <si>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</si>
  <si>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</si>
  <si>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</si>
  <si>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</si>
  <si>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</si>
  <si>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</si>
  <si>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</si>
  <si>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</si>
  <si>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</si>
  <si>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</si>
  <si>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</si>
  <si>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</si>
  <si>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</si>
  <si>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</si>
  <si>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</si>
  <si>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</si>
  <si>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</si>
  <si>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</si>
  <si>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</si>
  <si>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</si>
  <si>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</si>
  <si>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</si>
  <si>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</si>
  <si>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</si>
  <si>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</si>
  <si>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</si>
  <si>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</si>
  <si>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</si>
  <si>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</si>
  <si>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</si>
  <si>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</si>
  <si>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</si>
  <si>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</si>
  <si>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</si>
  <si>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</si>
  <si>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</si>
  <si>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</si>
  <si>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</si>
  <si>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</si>
  <si>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</si>
  <si>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</si>
  <si>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</si>
  <si>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</si>
  <si>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</si>
  <si>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</si>
  <si>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</si>
  <si>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</si>
  <si>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</si>
  <si>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</si>
  <si>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</si>
  <si>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</si>
  <si>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</si>
  <si>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</si>
  <si>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</si>
  <si>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</si>
  <si>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</si>
  <si>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</si>
  <si>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</si>
  <si>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</si>
  <si>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</si>
  <si>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</si>
  <si>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</si>
  <si>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</si>
  <si>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</si>
  <si>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</si>
  <si>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</si>
  <si>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</si>
  <si>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</si>
  <si>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</si>
  <si>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</si>
  <si>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</si>
  <si>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</si>
  <si>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</si>
  <si>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</si>
  <si>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</si>
  <si>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</si>
  <si>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</si>
  <si>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</si>
  <si>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</si>
  <si>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</si>
  <si>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</si>
  <si>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</si>
  <si>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</si>
  <si>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</si>
  <si>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</si>
  <si>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</si>
  <si>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</si>
  <si>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</si>
  <si>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</si>
  <si>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</si>
  <si>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</si>
  <si>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</si>
  <si>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</si>
  <si>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</si>
  <si>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</si>
  <si>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</si>
  <si>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</si>
  <si>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</si>
  <si>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</si>
  <si>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</si>
  <si>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</si>
  <si>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</si>
  <si>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</si>
  <si>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</si>
  <si>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</si>
  <si>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</si>
  <si>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</si>
  <si>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</si>
  <si>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</si>
  <si>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</si>
  <si>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</si>
  <si>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</si>
  <si>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</si>
  <si>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</si>
  <si>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</si>
  <si>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</si>
  <si>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</si>
  <si>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</si>
  <si>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</si>
  <si>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</si>
  <si>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</si>
  <si>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</si>
  <si>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</si>
  <si>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</si>
  <si>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</si>
  <si>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</si>
  <si>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</si>
  <si>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</si>
  <si>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</si>
  <si>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</si>
  <si>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</si>
  <si>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</si>
  <si>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</si>
  <si>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</si>
  <si>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</si>
  <si>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</si>
  <si>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</si>
  <si>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</si>
  <si>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</si>
  <si>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</si>
  <si>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</si>
  <si>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</si>
  <si>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</si>
  <si>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</si>
  <si>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</si>
  <si>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</si>
  <si>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</si>
  <si>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</si>
  <si>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</si>
  <si>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</si>
  <si>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</si>
  <si>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</si>
  <si>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</si>
  <si>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</si>
  <si>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</si>
  <si>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</si>
  <si>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</si>
  <si>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</si>
  <si>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</si>
  <si>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</si>
  <si>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</si>
  <si>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</si>
  <si>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</si>
  <si>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</si>
  <si>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</si>
  <si>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</si>
  <si>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</si>
  <si>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</si>
  <si>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</si>
  <si>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</si>
  <si>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</si>
  <si>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</si>
  <si>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</si>
  <si>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</si>
  <si>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</si>
  <si>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</si>
  <si>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</si>
  <si>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</si>
  <si>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</si>
  <si>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</si>
  <si>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</si>
  <si>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</si>
  <si>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</si>
  <si>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</si>
  <si>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</si>
  <si>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</si>
  <si>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</si>
  <si>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</si>
  <si>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</si>
  <si>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</si>
  <si>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</si>
  <si>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</si>
  <si>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</si>
  <si>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</si>
  <si>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</si>
  <si>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</si>
  <si>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</si>
  <si>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</si>
  <si>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</si>
  <si>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</si>
  <si>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</si>
  <si>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</si>
  <si>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</si>
  <si>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</si>
  <si>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</si>
  <si>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</si>
  <si>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</si>
  <si>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</si>
  <si>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</si>
  <si>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</si>
  <si>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</si>
  <si>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</si>
  <si>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</si>
  <si>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</si>
  <si>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</si>
  <si>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</si>
  <si>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</si>
  <si>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</si>
  <si>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</si>
  <si>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</si>
  <si>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</si>
  <si>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</si>
  <si>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</si>
  <si>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</si>
  <si>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</si>
  <si>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</si>
  <si>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</si>
  <si>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</si>
  <si>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</si>
  <si>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</si>
  <si>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</si>
  <si>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</si>
  <si>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</si>
  <si>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</si>
  <si>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</si>
  <si>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</si>
  <si>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</si>
  <si>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</si>
  <si>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</si>
  <si>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</si>
  <si>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</si>
  <si>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</si>
  <si>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</si>
  <si>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</si>
  <si>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</si>
  <si>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</si>
  <si>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</si>
  <si>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</si>
  <si>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</si>
  <si>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</si>
  <si>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</si>
  <si>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</si>
  <si>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</si>
  <si>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</si>
  <si>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</si>
  <si>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</si>
  <si>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</si>
  <si>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</si>
  <si>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</si>
  <si>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</si>
  <si>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</si>
  <si>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</si>
  <si>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</si>
  <si>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</si>
  <si>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</si>
  <si>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</si>
  <si>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</si>
  <si>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</si>
  <si>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</si>
  <si>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</si>
  <si>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</si>
  <si>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</si>
  <si>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</si>
  <si>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</si>
  <si>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</si>
  <si>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</si>
  <si>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</si>
  <si>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</si>
  <si>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</si>
  <si>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</si>
  <si>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</si>
  <si>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</si>
  <si>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</si>
  <si>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</si>
  <si>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</si>
  <si>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</si>
  <si>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</si>
  <si>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</si>
  <si>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</si>
  <si>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</si>
  <si>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</si>
  <si>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</si>
  <si>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</si>
  <si>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</si>
  <si>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</si>
  <si>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</si>
  <si>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</si>
  <si>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</si>
  <si>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</si>
  <si>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</si>
  <si>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</si>
  <si>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</si>
  <si>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</si>
  <si>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</si>
  <si>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</si>
  <si>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</si>
  <si>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</si>
  <si>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</si>
  <si>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</si>
  <si>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</si>
  <si>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</si>
  <si>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</si>
  <si>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</si>
  <si>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</si>
  <si>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</si>
  <si>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</si>
  <si>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</si>
  <si>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</si>
  <si>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</si>
  <si>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</si>
  <si>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</si>
  <si>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</si>
  <si>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</si>
  <si>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</si>
  <si>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</si>
  <si>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</si>
  <si>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</si>
  <si>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</si>
  <si>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</si>
  <si>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</si>
  <si>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</si>
  <si>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</si>
  <si>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</si>
  <si>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</si>
  <si>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</si>
  <si>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</si>
  <si>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</si>
  <si>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</si>
  <si>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</si>
  <si>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</si>
  <si>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</si>
  <si>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</si>
  <si>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</si>
  <si>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</si>
  <si>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</si>
  <si>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</si>
  <si>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</si>
  <si>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</si>
  <si>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</si>
  <si>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</si>
  <si>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</si>
  <si>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</si>
  <si>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</si>
  <si>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</si>
  <si>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</si>
  <si>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</si>
  <si>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</si>
  <si>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</si>
  <si>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</si>
  <si>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</si>
  <si>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</si>
  <si>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</si>
  <si>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</si>
  <si>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</si>
  <si>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</si>
  <si>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</si>
  <si>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</si>
  <si>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</si>
  <si>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</si>
  <si>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</si>
  <si>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</si>
  <si>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</si>
  <si>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</si>
  <si>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</si>
  <si>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</si>
  <si>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</si>
  <si>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</si>
  <si>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</si>
  <si>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</si>
  <si>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</si>
  <si>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</si>
  <si>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</si>
  <si>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</si>
  <si>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</si>
  <si>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</si>
  <si>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</si>
  <si>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</si>
  <si>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</si>
  <si>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</si>
  <si>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</si>
  <si>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</si>
  <si>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</si>
  <si>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</si>
  <si>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</si>
  <si>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</si>
  <si>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</si>
  <si>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</si>
  <si>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</si>
  <si>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</si>
  <si>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</si>
  <si>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</si>
  <si>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</si>
  <si>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</si>
  <si>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</si>
  <si>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</si>
  <si>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</si>
  <si>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</si>
  <si>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</si>
  <si>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</si>
  <si>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</si>
  <si>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</si>
  <si>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</si>
  <si>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</si>
  <si>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</si>
  <si>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</si>
  <si>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</si>
  <si>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</si>
  <si>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</si>
  <si>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</si>
  <si>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</si>
  <si>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</si>
  <si>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</si>
  <si>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</si>
  <si>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</si>
  <si>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</si>
  <si>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</si>
  <si>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</si>
  <si>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</si>
  <si>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</si>
  <si>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</si>
  <si>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</si>
  <si>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</si>
  <si>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</si>
  <si>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</si>
  <si>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</si>
  <si>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</si>
  <si>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</si>
  <si>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</si>
  <si>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</si>
  <si>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</si>
  <si>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</si>
  <si>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</si>
  <si>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</si>
  <si>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</si>
  <si>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</si>
  <si>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</si>
  <si>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</si>
  <si>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</si>
  <si>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</si>
  <si>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</si>
  <si>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</si>
  <si>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</si>
  <si>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</si>
  <si>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</si>
  <si>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</si>
  <si>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</si>
  <si>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</si>
  <si>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</si>
  <si>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</si>
  <si>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</si>
  <si>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</si>
  <si>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</si>
  <si>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</si>
  <si>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</si>
  <si>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</si>
  <si>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</si>
  <si>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</si>
  <si>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</si>
  <si>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</si>
  <si>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</si>
  <si>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</si>
  <si>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</si>
  <si>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</si>
  <si>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</si>
  <si>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</si>
  <si>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</si>
  <si>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</si>
  <si>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</si>
  <si>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</si>
  <si>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</si>
  <si>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</si>
  <si>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</si>
  <si>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</si>
  <si>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</si>
  <si>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</si>
  <si>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</si>
  <si>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</si>
  <si>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</si>
  <si>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</si>
  <si>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</si>
  <si>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</si>
  <si>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</si>
  <si>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</si>
  <si>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</si>
  <si>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</si>
  <si>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</si>
  <si>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</si>
  <si>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</si>
  <si>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</si>
  <si>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</si>
  <si>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</si>
  <si>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</si>
  <si>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</si>
  <si>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</si>
  <si>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</si>
  <si>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</si>
  <si>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</si>
  <si>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</si>
  <si>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</si>
  <si>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</si>
  <si>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</si>
  <si>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</si>
  <si>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</si>
  <si>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</si>
  <si>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</si>
  <si>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</si>
  <si>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</si>
  <si>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</si>
  <si>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</si>
  <si>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</si>
  <si>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</si>
  <si>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</si>
  <si>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</si>
  <si>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</si>
  <si>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</si>
  <si>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</si>
  <si>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</si>
  <si>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</si>
  <si>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</si>
  <si>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</si>
  <si>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</si>
  <si>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</si>
  <si>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</si>
  <si>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</si>
  <si>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</si>
  <si>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</si>
  <si>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</si>
  <si>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</si>
  <si>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</si>
  <si>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</si>
  <si>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</si>
  <si>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</si>
  <si>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</si>
  <si>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</si>
  <si>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</si>
  <si>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</si>
  <si>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</si>
  <si>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</si>
  <si>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</si>
  <si>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</si>
  <si>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</si>
  <si>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</si>
  <si>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</si>
  <si>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</si>
  <si>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</si>
  <si>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</si>
  <si>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</si>
  <si>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</si>
  <si>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</si>
  <si>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</si>
  <si>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</si>
  <si>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</si>
  <si>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</si>
  <si>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</si>
  <si>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</si>
  <si>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</si>
  <si>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</si>
  <si>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</si>
  <si>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</si>
  <si>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</si>
  <si>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</si>
  <si>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</si>
  <si>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</si>
  <si>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</si>
  <si>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</si>
  <si>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</si>
  <si>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</si>
  <si>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</si>
  <si>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</si>
  <si>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</si>
  <si>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</si>
  <si>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</si>
  <si>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</si>
  <si>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</si>
  <si>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</si>
  <si>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</si>
  <si>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</si>
  <si>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</si>
  <si>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</si>
  <si>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</si>
  <si>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</si>
  <si>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</si>
  <si>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</si>
  <si>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</si>
  <si>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</si>
  <si>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</si>
  <si>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</si>
  <si>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</si>
  <si>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</si>
  <si>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</si>
  <si>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</si>
  <si>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</si>
  <si>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</si>
  <si>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</si>
  <si>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</si>
  <si>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</si>
  <si>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</si>
  <si>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</si>
  <si>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</si>
  <si>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</si>
  <si>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</si>
  <si>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</si>
  <si>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</si>
  <si>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</si>
  <si>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</si>
  <si>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</si>
  <si>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</si>
  <si>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</si>
  <si>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</si>
  <si>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</si>
  <si>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</si>
  <si>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</si>
  <si>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</si>
  <si>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</si>
  <si>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</si>
  <si>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</si>
  <si>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</si>
  <si>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</si>
  <si>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</si>
  <si>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</si>
  <si>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</si>
  <si>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</si>
  <si>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</si>
  <si>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</si>
  <si>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</si>
  <si>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</si>
  <si>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</si>
  <si>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</si>
  <si>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</si>
  <si>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</si>
  <si>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</si>
  <si>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</si>
  <si>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</si>
  <si>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</si>
  <si>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</si>
  <si>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</si>
  <si>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</si>
  <si>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</si>
  <si>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</si>
  <si>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</si>
  <si>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</si>
  <si>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</si>
  <si>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</si>
  <si>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</si>
  <si>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</si>
  <si>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</si>
  <si>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</si>
  <si>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</si>
  <si>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</si>
  <si>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</si>
  <si>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</si>
  <si>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</si>
  <si>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</si>
  <si>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</si>
  <si>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</si>
  <si>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</si>
  <si>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</si>
  <si>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</si>
  <si>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</si>
  <si>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</si>
  <si>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</si>
  <si>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</si>
  <si>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</si>
  <si>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</si>
  <si>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</si>
  <si>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</si>
  <si>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</si>
  <si>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</si>
  <si>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</si>
  <si>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</si>
  <si>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</si>
  <si>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</si>
  <si>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</si>
  <si>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</si>
  <si>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</si>
  <si>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</si>
  <si>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</si>
  <si>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</si>
  <si>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</si>
  <si>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</si>
  <si>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</si>
  <si>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</si>
  <si>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</si>
  <si>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</si>
  <si>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</si>
  <si>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</si>
  <si>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</si>
  <si>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</si>
  <si>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</si>
  <si>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</si>
  <si>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</si>
  <si>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</si>
  <si>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</si>
  <si>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</si>
  <si>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</si>
  <si>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</si>
  <si>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</si>
  <si>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</si>
  <si>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</si>
  <si>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</si>
  <si>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</si>
  <si>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</si>
  <si>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</si>
  <si>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</si>
  <si>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</si>
  <si>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</si>
  <si>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</si>
  <si>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</si>
  <si>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</si>
  <si>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</si>
  <si>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</si>
  <si>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</si>
  <si>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</si>
  <si>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</si>
  <si>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</si>
  <si>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</si>
  <si>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</si>
  <si>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</si>
  <si>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</si>
  <si>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</si>
  <si>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</si>
  <si>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</si>
  <si>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</si>
  <si>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</si>
  <si>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</si>
  <si>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</si>
  <si>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</si>
  <si>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</si>
  <si>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</si>
  <si>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</si>
  <si>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</si>
  <si>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</si>
  <si>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</si>
  <si>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</si>
  <si>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</si>
  <si>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</si>
  <si>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</si>
  <si>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</si>
  <si>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</si>
  <si>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</si>
  <si>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</si>
  <si>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</si>
  <si>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</si>
  <si>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</si>
  <si>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</si>
  <si>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</si>
  <si>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</si>
  <si>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</si>
  <si>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</si>
  <si>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</si>
  <si>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</si>
  <si>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</si>
  <si>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</si>
  <si>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</si>
  <si>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</si>
  <si>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</si>
  <si>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</si>
  <si>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</si>
  <si>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</si>
  <si>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</si>
  <si>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</si>
  <si>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</si>
  <si>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</si>
  <si>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</si>
  <si>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</si>
  <si>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</si>
  <si>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</si>
  <si>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</si>
  <si>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</si>
  <si>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</si>
  <si>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</si>
  <si>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</si>
  <si>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</si>
  <si>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</si>
  <si>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</si>
  <si>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</si>
  <si>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</si>
  <si>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</si>
  <si>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</si>
  <si>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</si>
  <si>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</si>
  <si>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</si>
  <si>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</si>
  <si>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</si>
  <si>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</si>
  <si>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</si>
  <si>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</si>
  <si>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</si>
  <si>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</si>
  <si>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</si>
  <si>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</si>
  <si>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</si>
  <si>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</si>
  <si>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</si>
  <si>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</si>
  <si>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</si>
  <si>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</si>
  <si>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</si>
  <si>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</si>
  <si>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</si>
  <si>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</si>
  <si>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</si>
  <si>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</si>
  <si>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</si>
  <si>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</si>
  <si>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</si>
  <si>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</si>
  <si>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</si>
  <si>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</si>
  <si>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</si>
  <si>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</si>
  <si>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</si>
  <si>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</si>
  <si>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</si>
  <si>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</si>
  <si>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</si>
  <si>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</si>
  <si>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</si>
  <si>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</si>
  <si>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</si>
  <si>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</si>
  <si>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</si>
  <si>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</si>
  <si>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</si>
  <si>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</si>
  <si>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</si>
  <si>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</si>
  <si>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</si>
  <si>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</si>
  <si>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</si>
  <si>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</si>
  <si>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</si>
  <si>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</si>
  <si>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</si>
  <si>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</si>
  <si>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</si>
  <si>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</si>
  <si>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</si>
  <si>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</si>
  <si>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</si>
  <si>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</si>
  <si>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</si>
  <si>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</si>
  <si>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</si>
  <si>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</si>
  <si>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</si>
  <si>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</si>
  <si>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</si>
  <si>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</si>
  <si>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</si>
  <si>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</si>
  <si>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</si>
  <si>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</si>
  <si>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</si>
  <si>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</si>
  <si>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</si>
  <si>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</si>
  <si>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</si>
  <si>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</si>
  <si>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</si>
  <si>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</si>
  <si>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</si>
  <si>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</si>
  <si>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</si>
  <si>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</si>
  <si>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</si>
  <si>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</si>
  <si>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</si>
  <si>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</si>
  <si>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</si>
  <si>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</si>
  <si>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</si>
  <si>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</si>
  <si>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</si>
  <si>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</si>
  <si>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</si>
  <si>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</si>
  <si>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</si>
  <si>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</si>
  <si>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</si>
  <si>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</si>
  <si>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</si>
  <si>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</si>
  <si>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</si>
  <si>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</si>
  <si>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</si>
  <si>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</si>
  <si>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</si>
  <si>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</si>
  <si>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</si>
  <si>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</si>
  <si>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</si>
  <si>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</si>
  <si>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</si>
  <si>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</si>
  <si>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</si>
  <si>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</si>
  <si>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</si>
  <si>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</si>
  <si>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</si>
  <si>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</si>
  <si>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</si>
  <si>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</si>
  <si>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</si>
  <si>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</si>
  <si>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</si>
  <si>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</si>
  <si>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</si>
  <si>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</si>
  <si>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</si>
  <si>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</si>
  <si>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</si>
  <si>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</si>
  <si>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</si>
  <si>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</si>
  <si>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</si>
  <si>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</si>
  <si>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</si>
  <si>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</si>
  <si>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</si>
  <si>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</si>
  <si>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</si>
  <si>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</si>
  <si>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</si>
  <si>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</si>
  <si>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</si>
  <si>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</si>
  <si>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</si>
  <si>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</si>
  <si>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</si>
  <si>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</si>
  <si>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</si>
  <si>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</si>
  <si>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</si>
  <si>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</si>
  <si>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</si>
  <si>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</si>
  <si>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</si>
  <si>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</si>
  <si>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</si>
  <si>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</si>
  <si>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</si>
  <si>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</si>
  <si>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</si>
  <si>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</si>
  <si>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</si>
  <si>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</si>
  <si>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</si>
  <si>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</si>
  <si>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</si>
  <si>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</si>
  <si>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</si>
  <si>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</si>
  <si>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</si>
  <si>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</si>
  <si>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</si>
  <si>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</si>
  <si>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</si>
  <si>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</si>
  <si>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</si>
  <si>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</si>
  <si>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</si>
  <si>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</si>
  <si>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</si>
  <si>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</si>
  <si>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</si>
  <si>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</si>
  <si>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</si>
  <si>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</si>
  <si>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</si>
  <si>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</si>
  <si>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</si>
  <si>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</si>
  <si>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</si>
  <si>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</si>
  <si>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</si>
  <si>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</si>
  <si>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</si>
  <si>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</si>
  <si>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</si>
  <si>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</si>
  <si>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</si>
  <si>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</si>
  <si>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</si>
  <si>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</si>
  <si>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</si>
  <si>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</si>
  <si>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</si>
  <si>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</si>
  <si>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</si>
  <si>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</si>
  <si>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</si>
  <si>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</si>
  <si>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</si>
  <si>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</si>
  <si>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</si>
  <si>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</si>
  <si>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</si>
  <si>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</si>
  <si>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</si>
  <si>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</si>
  <si>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</si>
  <si>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</si>
  <si>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</si>
  <si>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</si>
  <si>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</si>
  <si>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</si>
  <si>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</si>
  <si>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</si>
  <si>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</si>
  <si>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</si>
  <si>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</si>
  <si>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</si>
  <si>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</si>
  <si>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</si>
  <si>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</si>
  <si>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</si>
  <si>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</si>
  <si>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</si>
  <si>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</si>
  <si>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</si>
  <si>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</si>
  <si>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</si>
  <si>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</si>
  <si>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</si>
  <si>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</si>
  <si>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</si>
  <si>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</si>
  <si>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</si>
  <si>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</si>
  <si>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</si>
  <si>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</si>
  <si>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</si>
  <si>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</si>
  <si>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</si>
  <si>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</si>
  <si>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</si>
  <si>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</si>
  <si>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</si>
  <si>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</si>
  <si>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</si>
  <si>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</si>
  <si>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</si>
  <si>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</si>
  <si>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</si>
  <si>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</si>
  <si>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</si>
  <si>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</si>
  <si>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</si>
  <si>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</si>
  <si>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</si>
  <si>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</si>
  <si>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</si>
  <si>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</si>
  <si>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</si>
  <si>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</si>
  <si>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</si>
  <si>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</si>
  <si>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</si>
  <si>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</si>
  <si>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</si>
  <si>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</si>
  <si>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</si>
  <si>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</si>
  <si>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</si>
  <si>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</si>
  <si>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</si>
  <si>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</si>
  <si>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</si>
  <si>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</si>
  <si>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</si>
  <si>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</si>
  <si>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</si>
  <si>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</si>
  <si>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</si>
  <si>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</si>
  <si>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</si>
  <si>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</si>
  <si>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</si>
  <si>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</si>
  <si>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</si>
  <si>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</si>
  <si>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</si>
  <si>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</si>
  <si>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</si>
  <si>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</si>
  <si>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</si>
  <si>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</si>
  <si>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</si>
  <si>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</si>
  <si>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</si>
  <si>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</si>
  <si>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</si>
  <si>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</si>
  <si>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</si>
  <si>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</si>
  <si>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</si>
  <si>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</si>
  <si>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</si>
  <si>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</si>
  <si>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</si>
  <si>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</si>
  <si>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</si>
  <si>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</si>
  <si>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</si>
  <si>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</si>
  <si>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</si>
  <si>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</si>
  <si>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</si>
  <si>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</si>
  <si>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</si>
  <si>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</si>
  <si>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</si>
  <si>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</si>
  <si>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</si>
  <si>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</si>
  <si>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</si>
  <si>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</si>
  <si>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</si>
  <si>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</si>
  <si>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</si>
  <si>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</si>
  <si>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</si>
  <si>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</si>
  <si>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</si>
  <si>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</si>
  <si>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</si>
  <si>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</si>
  <si>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</si>
  <si>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</si>
  <si>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</si>
  <si>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</si>
  <si>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</si>
  <si>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</si>
  <si>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</si>
  <si>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</si>
  <si>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</si>
  <si>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</si>
  <si>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</si>
  <si>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</si>
  <si>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</si>
  <si>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</si>
  <si>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</si>
  <si>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</si>
  <si>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</si>
  <si>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</si>
  <si>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</si>
  <si>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</si>
  <si>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</si>
  <si>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</si>
  <si>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</si>
  <si>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</si>
  <si>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</si>
  <si>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</si>
  <si>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</si>
  <si>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</si>
  <si>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</si>
  <si>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</si>
  <si>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</si>
  <si>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</si>
  <si>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</si>
  <si>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</si>
  <si>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</si>
  <si>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</si>
  <si>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</si>
  <si>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</si>
  <si>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</si>
  <si>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</si>
  <si>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</si>
  <si>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</si>
  <si>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</si>
  <si>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</si>
  <si>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</si>
  <si>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</si>
  <si>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</si>
  <si>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</si>
  <si>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</si>
  <si>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</si>
  <si>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</si>
  <si>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</si>
  <si>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</si>
  <si>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</si>
  <si>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</si>
  <si>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</si>
  <si>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</si>
  <si>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</si>
  <si>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</si>
  <si>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</si>
  <si>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</si>
  <si>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</si>
  <si>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</si>
  <si>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</si>
  <si>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</si>
  <si>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</si>
  <si>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</si>
  <si>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</si>
  <si>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</si>
  <si>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</si>
  <si>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</si>
  <si>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</si>
  <si>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</si>
  <si>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</si>
  <si>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</si>
  <si>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</si>
  <si>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</si>
  <si>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</si>
  <si>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</si>
  <si>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</si>
  <si>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</si>
  <si>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</si>
  <si>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</si>
  <si>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</si>
  <si>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</si>
  <si>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</si>
  <si>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</si>
  <si>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</si>
  <si>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</si>
  <si>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</si>
  <si>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</si>
  <si>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</si>
  <si>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</si>
  <si>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</si>
  <si>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</si>
  <si>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</si>
  <si>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</si>
  <si>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</si>
  <si>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</si>
  <si>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</si>
  <si>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</si>
  <si>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</si>
  <si>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</si>
  <si>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</si>
  <si>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</si>
  <si>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</si>
  <si>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</si>
  <si>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</si>
  <si>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</si>
  <si>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</si>
  <si>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</si>
  <si>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</si>
  <si>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</si>
  <si>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</si>
  <si>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</si>
  <si>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</si>
  <si>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</si>
  <si>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</si>
  <si>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</si>
  <si>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</si>
  <si>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</si>
  <si>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</si>
  <si>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</si>
  <si>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</si>
  <si>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</si>
  <si>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</si>
  <si>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</si>
  <si>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</si>
  <si>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</si>
  <si>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</si>
  <si>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</si>
  <si>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</si>
  <si>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</si>
  <si>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</si>
  <si>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</si>
  <si>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</si>
  <si>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</si>
  <si>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</si>
  <si>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</si>
  <si>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</si>
  <si>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</si>
  <si>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</si>
  <si>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</si>
  <si>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</si>
  <si>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</si>
  <si>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</si>
  <si>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</si>
  <si>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</si>
  <si>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</si>
  <si>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</si>
  <si>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</si>
  <si>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</si>
  <si>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</si>
  <si>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</si>
  <si>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</si>
  <si>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</si>
  <si>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</si>
  <si>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</si>
  <si>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</si>
  <si>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</si>
  <si>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</si>
  <si>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</si>
  <si>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</si>
  <si>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</si>
  <si>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</si>
  <si>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</si>
  <si>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</si>
  <si>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</si>
  <si>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</si>
  <si>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</si>
  <si>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</si>
  <si>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</si>
  <si>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</si>
  <si>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</si>
  <si>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</si>
  <si>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</si>
  <si>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</si>
  <si>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</si>
  <si>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</si>
  <si>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</si>
  <si>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</si>
  <si>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</si>
  <si>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</si>
  <si>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</si>
  <si>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</si>
  <si>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</si>
  <si>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</si>
  <si>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</si>
  <si>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</si>
  <si>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</si>
  <si>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</si>
  <si>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</si>
  <si>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</si>
  <si>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</si>
  <si>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</si>
  <si>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</si>
  <si>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</si>
  <si>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</si>
  <si>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</si>
  <si>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</si>
  <si>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</si>
  <si>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</si>
  <si>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</si>
  <si>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</si>
  <si>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</si>
  <si>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</si>
  <si>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</si>
  <si>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</si>
  <si>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</si>
  <si>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</si>
  <si>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</si>
  <si>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</si>
  <si>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</si>
  <si>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</si>
  <si>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</si>
  <si>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</si>
  <si>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</si>
  <si>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</si>
  <si>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</si>
  <si>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</si>
  <si>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</si>
  <si>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</si>
  <si>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</si>
  <si>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</si>
  <si>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</si>
  <si>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</si>
  <si>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</si>
  <si>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</si>
  <si>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</si>
  <si>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</si>
  <si>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</si>
  <si>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</si>
  <si>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</si>
  <si>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</si>
  <si>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</si>
  <si>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</si>
  <si>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</si>
  <si>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</si>
  <si>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</si>
  <si>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</si>
  <si>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</si>
  <si>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</si>
  <si>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</si>
  <si>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</si>
  <si>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</si>
  <si>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</si>
  <si>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</si>
  <si>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</si>
  <si>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</si>
  <si>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</si>
  <si>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</si>
  <si>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</si>
  <si>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</si>
  <si>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</si>
  <si>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</si>
  <si>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</si>
  <si>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</si>
  <si>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</si>
  <si>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</si>
  <si>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</si>
  <si>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</si>
  <si>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</si>
  <si>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</si>
  <si>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</si>
  <si>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</si>
  <si>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</si>
  <si>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</si>
  <si>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</si>
  <si>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</si>
  <si>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</si>
  <si>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</si>
  <si>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</si>
  <si>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</si>
  <si>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</si>
  <si>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</si>
  <si>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</si>
  <si>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</si>
  <si>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</si>
  <si>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</si>
  <si>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</si>
  <si>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</si>
  <si>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</si>
  <si>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</si>
  <si>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</si>
  <si>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</si>
  <si>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</si>
  <si>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</si>
  <si>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</si>
  <si>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</si>
  <si>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</si>
  <si>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</si>
  <si>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</si>
  <si>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</si>
  <si>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</si>
  <si>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</si>
  <si>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</si>
  <si>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</si>
  <si>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</si>
  <si>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</si>
  <si>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</si>
  <si>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</si>
  <si>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</si>
  <si>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</si>
  <si>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</si>
  <si>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</si>
  <si>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</si>
  <si>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</si>
  <si>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</si>
  <si>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</si>
  <si>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</si>
  <si>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</si>
  <si>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</si>
  <si>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</si>
  <si>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</si>
  <si>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</si>
  <si>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</si>
  <si>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</si>
  <si>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</si>
  <si>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</si>
  <si>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</si>
  <si>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</si>
  <si>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</si>
  <si>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</si>
  <si>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</si>
  <si>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</si>
  <si>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</si>
  <si>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</si>
  <si>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</si>
  <si>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</si>
  <si>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</si>
  <si>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</si>
  <si>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</si>
  <si>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</si>
  <si>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</si>
  <si>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</si>
  <si>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</si>
  <si>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</si>
  <si>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</si>
  <si>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</si>
  <si>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</si>
  <si>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</si>
  <si>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</si>
  <si>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</si>
  <si>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</si>
  <si>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</si>
  <si>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</si>
  <si>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</si>
  <si>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</si>
  <si>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</si>
  <si>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</si>
  <si>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</si>
  <si>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</si>
  <si>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</si>
  <si>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</si>
  <si>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</si>
  <si>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</si>
  <si>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</si>
  <si>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</si>
  <si>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</si>
  <si>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</si>
  <si>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</si>
  <si>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</si>
  <si>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</si>
  <si>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</si>
  <si>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</si>
  <si>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</si>
  <si>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</si>
  <si>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</si>
  <si>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</si>
  <si>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</si>
  <si>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</si>
  <si>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</si>
  <si>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</si>
  <si>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</si>
  <si>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</si>
  <si>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</si>
  <si>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</si>
  <si>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</si>
  <si>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</si>
  <si>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</si>
  <si>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</si>
  <si>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</si>
  <si>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</si>
  <si>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</si>
  <si>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</si>
  <si>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</si>
  <si>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</si>
  <si>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</si>
  <si>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</si>
  <si>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</si>
  <si>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</si>
  <si>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</si>
  <si>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</si>
  <si>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</si>
  <si>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</si>
  <si>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</si>
  <si>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</si>
  <si>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</si>
  <si>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</si>
  <si>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</si>
  <si>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</si>
  <si>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</si>
  <si>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</si>
  <si>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</si>
  <si>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</si>
  <si>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</si>
  <si>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</si>
  <si>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</si>
  <si>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</si>
  <si>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</si>
  <si>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</si>
  <si>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</si>
  <si>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</si>
  <si>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</si>
  <si>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</si>
  <si>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</si>
  <si>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</si>
  <si>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</si>
  <si>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</si>
  <si>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</si>
  <si>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</si>
  <si>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</si>
  <si>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</si>
  <si>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</si>
  <si>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</si>
  <si>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</si>
  <si>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</si>
  <si>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</si>
  <si>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</si>
  <si>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</si>
  <si>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</si>
  <si>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</si>
  <si>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</si>
  <si>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</si>
  <si>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</si>
  <si>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</si>
  <si>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</si>
  <si>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</si>
  <si>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</si>
  <si>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</si>
  <si>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</si>
  <si>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</si>
  <si>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</si>
  <si>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</si>
  <si>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</si>
  <si>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</si>
  <si>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</si>
  <si>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</si>
  <si>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</si>
  <si>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</si>
  <si>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</si>
  <si>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</si>
  <si>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</si>
  <si>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</si>
  <si>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</si>
  <si>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</si>
  <si>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</si>
  <si>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</si>
  <si>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</si>
  <si>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</si>
  <si>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</si>
  <si>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</si>
  <si>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</si>
  <si>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</si>
  <si>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</si>
  <si>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</si>
  <si>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</si>
  <si>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</si>
  <si>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</si>
  <si>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</si>
  <si>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</si>
  <si>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</si>
  <si>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</si>
  <si>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</si>
  <si>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PCM-20251009-00001775</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</si>
  <si>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</si>
  <si>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</si>
  <si>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</si>
  <si>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</si>
  <si>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</si>
  <si>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</si>
  <si>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</si>
  <si>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</si>
  <si>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</si>
  <si>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</si>
  <si>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</si>
  <si>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</si>
  <si>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</si>
  <si>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</si>
  <si>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</si>
  <si>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</si>
  <si>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</si>
  <si>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</si>
  <si>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</si>
  <si>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</si>
  <si>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</si>
  <si>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</si>
  <si>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</si>
  <si>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</si>
  <si>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</si>
  <si>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</si>
  <si>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</si>
  <si>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</si>
  <si>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</si>
  <si>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</si>
  <si>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</si>
  <si>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</si>
  <si>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</si>
  <si>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</si>
  <si>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</si>
  <si>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</si>
  <si>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</si>
  <si>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</si>
  <si>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</si>
  <si>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</si>
  <si>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</si>
  <si>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</si>
  <si>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</si>
  <si>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</si>
  <si>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</si>
  <si>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</si>
  <si>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</si>
  <si>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</si>
  <si>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</si>
  <si>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</si>
  <si>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</si>
  <si>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</si>
  <si>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</si>
  <si>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</si>
  <si>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</si>
  <si>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</si>
  <si>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</si>
  <si>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</si>
  <si>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</si>
  <si>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</si>
  <si>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</si>
  <si>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</si>
  <si>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</si>
  <si>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</si>
  <si>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</si>
  <si>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</si>
  <si>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</si>
  <si>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</si>
  <si>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</si>
  <si>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</si>
  <si>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</si>
  <si>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</si>
  <si>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</si>
  <si>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</si>
  <si>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</si>
  <si>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</si>
  <si>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</si>
  <si>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</si>
  <si>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</si>
  <si>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</si>
  <si>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</si>
  <si>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</si>
  <si>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</si>
  <si>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</si>
  <si>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</si>
  <si>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</si>
  <si>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</si>
  <si>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</si>
  <si>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</si>
  <si>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riy0297</t>
  </si>
  <si>
    <t xml:space="preserve"> PCM-20250215-00000830 </t>
  </si>
  <si>
    <t>LTE site still down and  site located in aramco area access issue need special permission</t>
  </si>
  <si>
    <t xml:space="preserve"> PCM-20251009-00001188 </t>
  </si>
  <si>
    <t xml:space="preserve">access road issue </t>
  </si>
  <si>
    <t>PCM-20251009-00001675</t>
  </si>
  <si>
    <t>team at site TS</t>
  </si>
  <si>
    <t>NO PCM</t>
  </si>
  <si>
    <t xml:space="preserve">40 min </t>
  </si>
  <si>
    <t xml:space="preserve"> PCM-20251009-00001731 </t>
  </si>
  <si>
    <t xml:space="preserve">35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</si>
  <si>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</si>
  <si>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</si>
  <si>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</si>
  <si>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</si>
  <si>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PCM-20251009-00001859</t>
  </si>
  <si>
    <t>EM Team on the way ETA: 40 Mins</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</si>
  <si>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</si>
  <si>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</si>
  <si>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</si>
  <si>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</si>
  <si>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</si>
  <si>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</si>
  <si>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</si>
  <si>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PCM-20251009-00001424</t>
  </si>
  <si>
    <t>ETA 30 mins</t>
  </si>
  <si>
    <t>TT-20251009-01473 // NA</t>
  </si>
  <si>
    <t xml:space="preserve">At site TS </t>
  </si>
  <si>
    <t>PCM-20251009-00001814</t>
  </si>
  <si>
    <t xml:space="preserve">30 MINS </t>
  </si>
  <si>
    <t>PCM-20251009-00001785</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</si>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</sst>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4" totalsRowShown="0" headerRowDxfId="15" dataDxfId="14" headerRowBorderDxfId="12" tableBorderDxfId="13">
  <autoFilter ref="A1:L2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tabSelected="1"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276.8193241898116</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2</v>
      </c>
      <c r="D3" s="142" t="s">
        <v>16591</v>
      </c>
      <c r="E3" s="69" t="s">
        <v>38964</v>
      </c>
      <c r="F3" s="144">
        <v>45939.730034722219</v>
      </c>
      <c r="G3" s="145">
        <f ca="1">IFERROR(NOW()-F3,"")</f>
        <v>3.7715393518737983E-2</v>
      </c>
      <c r="H3" s="144">
        <v>45939.707118055558</v>
      </c>
      <c r="I3" s="142" t="str">
        <f>IFERROR(VLOOKUP(D3,DB!A:F,6,0),"")</f>
        <v>Generator-SG</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45939.767750115738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45939.767750115738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45939.767750115738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45939.767750115738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45939.767750115738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45939.767750115738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45939.767750115738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45939.767750115738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45939.767750115738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45939.767750115738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45939.767750115738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45939.767750115738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45939.767750115738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45939.767750115738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45939.767750115738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45939.767750115738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45939.767750115738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45939.767750115738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45939.767750115738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45939.767750115738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45939.767750115738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45939.767750115738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45939.767750115738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45939.767750115738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45939.767750115738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45939.767750115738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45939.767750115738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45939.767750115738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45939.767750115738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45939.767750115738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45939.767750115738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45939.767750115738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45939.767750115738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45939.767750115738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45939.767750115738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45939.767750115738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45939.767750115738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45939.767750115738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45939.767750115738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45939.767750115738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45939.767750115738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45939.767750115738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45939.767750115738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45939.767750115738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45939.767750115738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45939.767750115738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45939.767750115738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45939.767750115738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45939.767750115738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45939.767750115738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45939.767750115738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45939.767750115738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45939.767750115738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45939.767750115738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45939.767750115738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45939.767750115738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45939.767750115738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45939.767750115738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45939.767750115738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45939.767750115738</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45939.767750115738</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3320374D-D58C-429C-A03D-13914F550665}"/>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133.04066678240633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114.76791215277626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5.4578819443122484E-2</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9"/>
      <c r="E7" s="120"/>
      <c r="F7" s="121"/>
      <c r="G7" s="122">
        <f ca="1">IFERROR(NOW()-F7,"-")</f>
        <v>45939.767750115738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45939.767750115738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45939.767750115738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R2</v>
      </c>
      <c r="C10" s="18"/>
      <c r="D10" s="18" t="s">
        <v>39056</v>
      </c>
      <c r="E10" s="120"/>
      <c r="F10" s="121"/>
      <c r="G10" s="122">
        <f ca="1">IFERROR(NOW()-F10,"-")</f>
        <v>45939.767750115738</v>
      </c>
      <c r="H10" s="121"/>
      <c r="I10" s="18" t="str">
        <f>IFERROR(VLOOKUP(D10,DB!A:F,6,0),"")</f>
        <v>SCECO</v>
      </c>
      <c r="J10" s="18" t="str">
        <f>IFERROR(VLOOKUP(D10,DB!A:G,7,0),"")</f>
        <v>In progress</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45939.767750115738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45939.767750115738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45939.767750115738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45939.767750115738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45939.767750115738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45939.767750115738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45939.767750115738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45939.767750115738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45939.767750115738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45939.767750115738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45939.767750115738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45939.767750115738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45939.767750115738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45939.767750115738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45939.767750115738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45939.767750115738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45939.767750115738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45939.767750115738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45939.767750115738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45939.767750115738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45939.767750115738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45939.767750115738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45939.767750115738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45939.767750115738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45939.767750115738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45939.767750115738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45939.767750115738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45939.767750115738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45939.767750115738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45939.767750115738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45939.767750115738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45939.767750115738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45939.767750115738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45939.767750115738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45939.767750115738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45939.767750115738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45939.767750115738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45939.767750115738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45939.767750115738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45939.767750115738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45939.767750115738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45939.767750115738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45939.767750115738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45939.767750115738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45939.767750115738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45939.767750115738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45939.767750115738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45939.767750115738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45939.767750115738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45939.767750115738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45939.767750115738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45939.767750115738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45939.767750115738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45939.767750115738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45939.767750115738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45939.767750115738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45939.767750115738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45939.767750115738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45939.767750115738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45939.767750115738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45939.767750115738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45939.767750115738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45939.767750115738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45939.767750115738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45939.767750115738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45939.767750115738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45939.767750115738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45939.767750115738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45939.767750115738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45939.767750115738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45939.767750115738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45939.767750115738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45939.767750115738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45939.767750115738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45939.767750115738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45939.767750115738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45939.767750115738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45939.767750115738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45939.767750115738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45939.767750115738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45939.767750115738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45939.767750115738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45939.767750115738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45939.767750115738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45939.767750115738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45939.767750115738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45939.767750115738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45939.767750115738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45939.767750115738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45939.767750115738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45939.767750115738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45939.767750115738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45939.767750115738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45939.767750115738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45939.767750115738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45939.767750115738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45939.767750115738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45939.767750115738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45939.767750115738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45939.767750115738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45939.767750115738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45939.767750115738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45939.767750115738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45939.767750115738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45939.767750115738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45939.767750115738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45939.767750115738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45939.767750115738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45939.767750115738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45939.767750115738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45939.767750115738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45939.767750115738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45939.767750115738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45939.767750115738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45939.767750115738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45939.767750115738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45939.767750115738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45939.767750115738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45939.767750115738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45939.767750115738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45939.767750115738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45939.767750115738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45939.767750115738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45939.767750115738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45939.767750115738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45939.767750115738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45939.767750115738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45939.767750115738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45939.767750115738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45939.767750115738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45939.767750115738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45939.767750115738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45939.767750115738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45939.767750115738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45939.767750115738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45939.767750115738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45939.767750115738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45939.767750115738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45939.767750115738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45939.767750115738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45939.767750115738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45939.767750115738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45939.767750115738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45939.767750115738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45939.767750115738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45939.767750115738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45939.767750115738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45939.767750115738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45939.767750115738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45939.767750115738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45939.767750115738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45939.767750115738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45939.767750115738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45939.767750115738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45939.767750115738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45939.767750115738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45939.767750115738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45939.767750115738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45939.767750115738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45939.767750115738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45939.767750115738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45939.767750115738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45939.767750115738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45939.767750115738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45939.767750115738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45939.767750115738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45939.767750115738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45939.767750115738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45939.767750115738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45939.767750115738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45939.767750115738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45939.767750115738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45939.767750115738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45939.767750115738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45939.767750115738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45939.767750115738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45939.767750115738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45939.767750115738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45939.767750115738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45939.767750115738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45939.767750115738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45939.767750115738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45939.767750115738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45939.767750115738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45939.767750115738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45939.767750115738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45939.767750115738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45939.767750115738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45939.767750115738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45939.767750115738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45939.767750115738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45939.767750115738</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45939.767750115738</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45939.767750115738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45939.767750115738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45939.767750115738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45939.767750115738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45939.767750115738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45939.767750115738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45939.767750115738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45939.767750115738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45939.767750115738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45939.767750115738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45939.767750115738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45939.767750115738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45939.767750115738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45939.767750115738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45939.767750115738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45939.767750115738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45939.767750115738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45939.767750115738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45939.767750115738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45939.767750115738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45939.767750115738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45939.767750115738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45939.767750115738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45939.767750115738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45939.767750115738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45939.767750115738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45939.767750115738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45939.767750115738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45939.767750115738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45939.767750115738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45939.767750115738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45939.767750115738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45939.767750115738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45939.767750115738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45939.767750115738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45939.767750115738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45939.767750115738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45939.767750115738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45939.767750115738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45939.767750115738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45939.767750115738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45939.767750115738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45939.767750115738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45939.767750115738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45939.767750115738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45939.767750115738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45939.767750115738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45939.767750115738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45939.767750115738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45939.767750115738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45939.767750115738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45939.767750115738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45939.767750115738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45939.767750115738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45939.767750115738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45939.767750115738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45939.767750115738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45939.767750115738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45939.767750115738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45939.767750115738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45939.767750115738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45939.767750115738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45939.767750115738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45939.767750115738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45939.767750115738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45939.767750115738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45939.767750115738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45939.767750115738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45939.767750115738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45939.767750115738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45939.767750115738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45939.767750115738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45939.767750115738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45939.767750115738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45939.767750115738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45939.767750115738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45939.767750115738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45939.767750115738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45939.767750115738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45939.767750115738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45939.767750115738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45939.767750115738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45939.767750115738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45939.767750115738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45939.767750115738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45939.767750115738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45939.767750115738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45939.767750115738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45939.767750115738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45939.767750115738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45939.767750115738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45939.767750115738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45939.767750115738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45939.767750115738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45939.767750115738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45939.767750115738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45939.767750115738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45939.767750115738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45939.767750115738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45939.767750115738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45939.767750115738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45939.767750115738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45939.767750115738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45939.767750115738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45939.767750115738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45939.767750115738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45939.767750115738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45939.767750115738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45939.767750115738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45939.767750115738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45939.767750115738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45939.767750115738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45939.767750115738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45939.767750115738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45939.767750115738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45939.767750115738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45939.767750115738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45939.767750115738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45939.767750115738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45939.767750115738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45939.767750115738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45939.767750115738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45939.767750115738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45939.767750115738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45939.767750115738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45939.767750115738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45939.767750115738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45939.767750115738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45939.767750115738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45939.767750115738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45939.767750115738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45939.767750115738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45939.767750115738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45939.767750115738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45939.767750115738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45939.767750115738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45939.767750115738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45939.767750115738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45939.767750115738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45939.767750115738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45939.767750115738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45939.767750115738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45939.767750115738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45939.767750115738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45939.767750115738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45939.767750115738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45939.767750115738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45939.767750115738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45939.767750115738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45939.767750115738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45939.767750115738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45939.767750115738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45939.767750115738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45939.767750115738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45939.767750115738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45939.767750115738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45939.767750115738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45939.767750115738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45939.767750115738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45939.767750115738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45939.767750115738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45939.767750115738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45939.767750115738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45939.767750115738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45939.767750115738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45939.767750115738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45939.767750115738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45939.767750115738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45939.767750115738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45939.767750115738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45939.767750115738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45939.767750115738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45939.767750115738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45939.767750115738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45939.767750115738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45939.767750115738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45939.767750115738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45939.767750115738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45939.767750115738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45939.767750115738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45939.767750115738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45939.767750115738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45939.767750115738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45939.767750115738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45939.767750115738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45939.767750115738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45939.767750115738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45939.767750115738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45939.767750115738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45939.767750115738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45939.767750115738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45939.767750115738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45939.767750115738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45939.767750115738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45939.767750115738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45939.767750115738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45939.767750115738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45939.767750115738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45939.767750115738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45939.767750115738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45939.767750115738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45939.767750115738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45939.767750115738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45939.767750115738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45939.767750115738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45939.767750115738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45939.767750115738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45939.767750115738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45939.767750115738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45939.767750115738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45939.767750115738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45939.767750115738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45939.767750115738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45939.767750115738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45939.767750115738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45939.767750115738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45939.767750115738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45939.767750115738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45939.767750115738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45939.767750115738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45939.767750115738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45939.767750115738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45939.767750115738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45939.767750115738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45939.767750115738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45939.767750115738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45939.767750115738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45939.767750115738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45939.767750115738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45939.767750115738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45939.767750115738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45939.767750115738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45939.767750115738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45939.767750115738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45939.767750115738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45939.767750115738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45939.767750115738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45939.767750115738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45939.767750115738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45939.767750115738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45939.767750115738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45939.767750115738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45939.767750115738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45939.767750115738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45939.767750115738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45939.767750115738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45939.767750115738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45939.767750115738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45939.767750115738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45939.767750115738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45939.767750115738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45939.767750115738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45939.767750115738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45939.767750115738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45939.767750115738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45939.767750115738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45939.767750115738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45939.767750115738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45939.767750115738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45939.767750115738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45939.767750115738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45939.767750115738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45939.767750115738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45939.767750115738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45939.767750115738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45939.767750115738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45939.767750115738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45939.767750115738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45939.767750115738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45939.767750115738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45939.767750115738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45939.767750115738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45939.767750115738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45939.767750115738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45939.767750115738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45939.767750115738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45939.767750115738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45939.767750115738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45939.767750115738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45939.767750115738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45939.767750115738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45939.767750115738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45939.767750115738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45939.767750115738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45939.767750115738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45939.767750115738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45939.767750115738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45939.767750115738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45939.767750115738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45939.767750115738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45939.767750115738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45939.767750115738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45939.767750115738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45939.767750115738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45939.767750115738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45939.767750115738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45939.767750115738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45939.767750115738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45939.767750115738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45939.767750115738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45939.767750115738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45939.767750115738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45939.767750115738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45939.767750115738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45939.767750115738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45939.767750115738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45939.767750115738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45939.767750115738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45939.767750115738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45939.767750115738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45939.767750115738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45939.767750115738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45939.767750115738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45939.767750115738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45939.767750115738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45939.767750115738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45939.767750115738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45939.767750115738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45939.767750115738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45939.767750115738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45939.767750115738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45939.767750115738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45939.767750115738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45939.767750115738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45939.767750115738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45939.767750115738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45939.767750115738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45939.767750115738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45939.767750115738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45939.767750115738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45939.767750115738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45939.767750115738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45939.767750115738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45939.767750115738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45939.767750115738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45939.767750115738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45939.767750115738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45939.767750115738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45939.767750115738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45939.767750115738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45939.767750115738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45939.767750115738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45939.767750115738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45939.767750115738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45939.767750115738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45939.767750115738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45939.767750115738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45939.767750115738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45939.767750115738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45939.767750115738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45939.767750115738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45939.767750115738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45939.767750115738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45939.767750115738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45939.767750115738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45939.767750115738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45939.767750115738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45939.767750115738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45939.767750115738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45939.767750115738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45939.767750115738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45939.767750115738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45939.767750115738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45939.767750115738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45939.767750115738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45939.767750115738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45939.767750115738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45939.767750115738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45939.767750115738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45939.767750115738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45939.767750115738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45939.767750115738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45939.767750115738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45939.767750115738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45939.767750115738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45939.767750115738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45939.767750115738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45939.767750115738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45939.767750115738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45939.767750115738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45939.767750115738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45939.767750115738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45939.767750115738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45939.767750115738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45939.767750115738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45939.767750115738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45939.767750115738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45939.767750115738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45939.767750115738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45939.767750115738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45939.767750115738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45939.767750115738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45939.767750115738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45939.767750115738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45939.767750115738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45939.767750115738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45939.767750115738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45939.767750115738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45939.767750115738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45939.767750115738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45939.767750115738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45939.767750115738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45939.767750115738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45939.767750115738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45939.767750115738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45939.767750115738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45939.767750115738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45939.767750115738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45939.767750115738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45939.767750115738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45939.767750115738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45939.767750115738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45939.767750115738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45939.767750115738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45939.767750115738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45939.767750115738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45939.767750115738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45939.767750115738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45939.767750115738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45939.767750115738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45939.767750115738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45939.767750115738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45939.767750115738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45939.767750115738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45939.767750115738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45939.767750115738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45939.767750115738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45939.767750115738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45939.767750115738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45939.767750115738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45939.767750115738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45939.767750115738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45939.767750115738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45939.767750115738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45939.767750115738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45939.767750115738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45939.767750115738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45939.767750115738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45939.767750115738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45939.767750115738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45939.767750115738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45939.767750115738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45939.767750115738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45939.767750115738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45939.767750115738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45939.767750115738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45939.767750115738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45939.767750115738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45939.767750115738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45939.767750115738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45939.767750115738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45939.767750115738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45939.767750115738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45939.767750115738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45939.767750115738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45939.767750115738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45939.767750115738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45939.767750115738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45939.767750115738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45939.767750115738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45939.767750115738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45939.767750115738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45939.767750115738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45939.767750115738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45939.767750115738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45939.767750115738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45939.767750115738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45939.767750115738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45939.767750115738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45939.767750115738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45939.767750115738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45939.767750115738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45939.767750115738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45939.767750115738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45939.767750115738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45939.767750115738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45939.767750115738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45939.767750115738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45939.767750115738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45939.767750115738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45939.767750115738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45939.767750115738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45939.767750115738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45939.767750115738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45939.767750115738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45939.767750115738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45939.767750115738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45939.767750115738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45939.767750115738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45939.767750115738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45939.767750115738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45939.767750115738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45939.767750115738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45939.767750115738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45939.767750115738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45939.767750115738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45939.767750115738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45939.767750115738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45939.767750115738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45939.767750115738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45939.767750115738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45939.767750115738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45939.767750115738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45939.767750115738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45939.767750115738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45939.767750115738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45939.767750115738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45939.767750115738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45939.767750115738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45939.767750115738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45939.767750115738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45939.767750115738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45939.767750115738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45939.767750115738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45939.767750115738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45939.767750115738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45939.767750115738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45939.767750115738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45939.767750115738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45939.767750115738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45939.767750115738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45939.767750115738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45939.767750115738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45939.767750115738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45939.767750115738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45939.767750115738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45939.767750115738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45939.767750115738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45939.767750115738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45939.767750115738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45939.767750115738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45939.767750115738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45939.767750115738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45939.767750115738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45939.767750115738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45939.767750115738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45939.767750115738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45939.767750115738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45939.767750115738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45939.767750115738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45939.767750115738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45939.767750115738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45939.767750115738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45939.767750115738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45939.767750115738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45939.767750115738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45939.767750115738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45939.767750115738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45939.767750115738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45939.767750115738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45939.767750115738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45939.767750115738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45939.767750115738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45939.767750115738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45939.767750115738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45939.767750115738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45939.767750115738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45939.767750115738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45939.767750115738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45939.767750115738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45939.767750115738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45939.767750115738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45939.767750115738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45939.767750115738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45939.767750115738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45939.767750115738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45939.767750115738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45939.767750115738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45939.767750115738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45939.767750115738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45939.767750115738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45939.767750115738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45939.767750115738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45939.767750115738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45939.767750115738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45939.767750115738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45939.767750115738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45939.767750115738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45939.767750115738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45939.767750115738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45939.767750115738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45939.767750115738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45939.767750115738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45939.767750115738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45939.767750115738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45939.767750115738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45939.767750115738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45939.767750115738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45939.767750115738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45939.767750115738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45939.767750115738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45939.767750115738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45939.767750115738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45939.767750115738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45939.767750115738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45939.767750115738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45939.767750115738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45939.767750115738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45939.767750115738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45939.767750115738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45939.767750115738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45939.767750115738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45939.767750115738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45939.767750115738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45939.767750115738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45939.767750115738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45939.767750115738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45939.767750115738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45939.767750115738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45939.767750115738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45939.767750115738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45939.767750115738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45939.767750115738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45939.767750115738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45939.767750115738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45939.767750115738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45939.767750115738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45939.767750115738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45939.767750115738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45939.767750115738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45939.767750115738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45939.767750115738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45939.767750115738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45939.767750115738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45939.767750115738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45939.767750115738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45939.767750115738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45939.767750115738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45939.767750115738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45939.767750115738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45939.767750115738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45939.767750115738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45939.767750115738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45939.767750115738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45939.767750115738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45939.767750115738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45939.767750115738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45939.767750115738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45939.767750115738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45939.767750115738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45939.767750115738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45939.767750115738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45939.767750115738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45939.767750115738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45939.767750115738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45939.767750115738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45939.767750115738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45939.767750115738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45939.767750115738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45939.767750115738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45939.767750115738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45939.767750115738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45939.767750115738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45939.767750115738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45939.767750115738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45939.767750115738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45939.767750115738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45939.767750115738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45939.767750115738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45939.767750115738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45939.767750115738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45939.767750115738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45939.767750115738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45939.767750115738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45939.767750115738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45939.767750115738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45939.767750115738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45939.767750115738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45939.767750115738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45939.767750115738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45939.767750115738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45939.767750115738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45939.767750115738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45939.767750115738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45939.767750115738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45939.767750115738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45939.767750115738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45939.767750115738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45939.767750115738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45939.767750115738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45939.767750115738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45939.767750115738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45939.767750115738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45939.767750115738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45939.767750115738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45939.767750115738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45939.767750115738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45939.767750115738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45939.767750115738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45939.767750115738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45939.767750115738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45939.767750115738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45939.767750115738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45939.767750115738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45939.767750115738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45939.767750115738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45939.767750115738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45939.767750115738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45939.767750115738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45939.767750115738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45939.767750115738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45939.767750115738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45939.767750115738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45939.767750115738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45939.767750115738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45939.767750115738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45939.767750115738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45939.767750115738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45939.767750115738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45939.767750115738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45939.767750115738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45939.767750115738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45939.767750115738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45939.767750115738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45939.767750115738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45939.767750115738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45939.767750115738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45939.767750115738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45939.767750115738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45939.767750115738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45939.767750115738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45939.767750115738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45939.767750115738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45939.767750115738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45939.767750115738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45939.767750115738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45939.767750115738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45939.767750115738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45939.767750115738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45939.767750115738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45939.767750115738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45939.767750115738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45939.767750115738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45939.767750115738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45939.767750115738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45939.767750115738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45939.767750115738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45939.767750115738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45939.767750115738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45939.767750115738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45939.767750115738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45939.767750115738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45939.767750115738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45939.767750115738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45939.767750115738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45939.767750115738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45939.767750115738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45939.767750115738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45939.767750115738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45939.767750115738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45939.767750115738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45939.767750115738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45939.767750115738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45939.767750115738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45939.767750115738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45939.767750115738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45939.767750115738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45939.767750115738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45939.767750115738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45939.767750115738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45939.767750115738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45939.767750115738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45939.767750115738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45939.767750115738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45939.767750115738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45939.767750115738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45939.767750115738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45939.767750115738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45939.767750115738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45939.767750115738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45939.767750115738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45939.767750115738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45939.767750115738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45939.767750115738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45939.767750115738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45939.767750115738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45939.767750115738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45939.767750115738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45939.767750115738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45939.767750115738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45939.767750115738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45939.767750115738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45939.767750115738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45939.767750115738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45939.767750115738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45939.767750115738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45939.767750115738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45939.767750115738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45939.767750115738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45939.767750115738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45939.767750115738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45939.767750115738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45939.767750115738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45939.767750115738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45939.767750115738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45939.767750115738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45939.767750115738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45939.767750115738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45939.767750115738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45939.767750115738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45939.767750115738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45939.767750115738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45939.767750115738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45939.767750115738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45939.767750115738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45939.767750115738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45939.767750115738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45939.767750115738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45939.767750115738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45939.767750115738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45939.767750115738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45939.767750115738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45939.767750115738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45939.767750115738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45939.767750115738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45939.767750115738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45939.767750115738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45939.767750115738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45939.767750115738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45939.767750115738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45939.767750115738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45939.767750115738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45939.767750115738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45939.767750115738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45939.767750115738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45939.767750115738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45939.767750115738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45939.767750115738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45939.767750115738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45939.767750115738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45939.767750115738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45939.767750115738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45939.767750115738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45939.767750115738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45939.767750115738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45939.767750115738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45939.767750115738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45939.767750115738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45939.767750115738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45939.767750115738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45939.767750115738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45939.767750115738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45939.767750115738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45939.767750115738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45939.767750115738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45939.767750115738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45939.767750115738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45939.767750115738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45939.767750115738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45939.767750115738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45939.767750115738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45939.767750115738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45939.767750115738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45939.767750115738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45939.767750115738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45939.767750115738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45939.767750115738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45939.767750115738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45939.767750115738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45939.767750115738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45939.767750115738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45939.767750115738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45939.767750115738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45939.767750115738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45939.767750115738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45939.767750115738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45939.767750115738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45939.767750115738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45939.767750115738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45939.767750115738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45939.767750115738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45939.767750115738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45939.767750115738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45939.767750115738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45939.767750115738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45939.767750115738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45939.767750115738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45939.767750115738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45939.767750115738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45939.767750115738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45939.767750115738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45939.767750115738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45939.767750115738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45939.767750115738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45939.767750115738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45939.767750115738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45939.767750115738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45939.767750115738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45939.767750115738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45939.767750115738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45939.767750115738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45939.767750115738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45939.767750115738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45939.767750115738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45939.767750115738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45939.767750115738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45939.767750115738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45939.767750115738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45939.767750115738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45939.767750115738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45939.767750115738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45939.767750115738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45939.767750115738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45939.767750115738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45939.767750115738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45939.767750115738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45939.767750115738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45939.767750115738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45939.767750115738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45939.767750115738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45939.767750115738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45939.767750115738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45939.767750115738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45939.767750115738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45939.767750115738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45939.767750115738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45939.767750115738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45939.767750115738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45939.767750115738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45939.767750115738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45939.767750115738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45939.767750115738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45939.767750115738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45939.767750115738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45939.767750115738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45939.767750115738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45939.767750115738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45939.767750115738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45939.767750115738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45939.767750115738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45939.767750115738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45939.767750115738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45939.767750115738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45939.767750115738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45939.767750115738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45939.767750115738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45939.767750115738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45939.767750115738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45939.767750115738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45939.767750115738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45939.767750115738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45939.767750115738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45939.767750115738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45939.767750115738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45939.767750115738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45939.767750115738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45939.767750115738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45939.767750115738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45939.767750115738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45939.767750115738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45939.767750115738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45939.767750115738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45939.767750115738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45939.767750115738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45939.767750115738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45939.767750115738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45939.767750115738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45939.767750115738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45939.767750115738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45939.767750115738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45939.767750115738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45939.767750115738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45939.767750115738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45939.767750115738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45939.767750115738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45939.767750115738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45939.767750115738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45939.767750115738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45939.767750115738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45939.767750115738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45939.767750115738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45939.767750115738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45939.767750115738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45939.767750115738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45939.767750115738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45939.767750115738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45939.767750115738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45939.767750115738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45939.767750115738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45939.767750115738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45939.767750115738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45939.767750115738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45939.767750115738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45939.767750115738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45939.767750115738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45939.767750115738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45939.767750115738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45939.767750115738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45939.767750115738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45939.767750115738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45939.767750115738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45939.767750115738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45939.767750115738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45939.767750115738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45939.767750115738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45939.767750115738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45939.767750115738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45939.767750115738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45939.767750115738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45939.767750115738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45939.767750115738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45939.767750115738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45939.767750115738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45939.767750115738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45939.767750115738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45939.767750115738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45939.767750115738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45939.767750115738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45939.767750115738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45939.767750115738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45939.767750115738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45939.767750115738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45939.767750115738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45939.767750115738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45939.767750115738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45939.767750115738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45939.767750115738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45939.767750115738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45939.767750115738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45939.767750115738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45939.767750115738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45939.767750115738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45939.767750115738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45939.767750115738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45939.767750115738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45939.767750115738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45939.767750115738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45939.767750115738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45939.767750115738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45939.767750115738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45939.767750115738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45939.767750115738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45939.767750115738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45939.767750115738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45939.767750115738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45939.767750115738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45939.767750115738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45939.767750115738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45939.767750115738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45939.767750115738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45939.767750115738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45939.767750115738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45939.767750115738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45939.767750115738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45939.767750115738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45939.767750115738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45939.767750115738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45939.767750115738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45939.767750115738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45939.767750115738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45939.767750115738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45939.767750115738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45939.767750115738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45939.767750115738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45939.767750115738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45939.767750115738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45939.767750115738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45939.767750115738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45939.767750115738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45939.767750115738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45939.767750115738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45939.767750115738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45939.767750115738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45939.767750115738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45939.767750115738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45939.767750115738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45939.767750115738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45939.767750115738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45939.767750115738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45939.767750115738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45939.767750115738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45939.767750115738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45939.767750115738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45939.767750115738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45939.767750115738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45939.767750115738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45939.767750115738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45939.767750115738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45939.767750115738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45939.767750115738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45939.767750115738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45939.767750115738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45939.767750115738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45939.767750115738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45939.767750115738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45939.767750115738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45939.767750115738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45939.767750115738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45939.767750115738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45939.767750115738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45939.767750115738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45939.767750115738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45939.767750115738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45939.767750115738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45939.767750115738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45939.767750115738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45939.767750115738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45939.767750115738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45939.767750115738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45939.767750115738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45939.767750115738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45939.767750115738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45939.767750115738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45939.767750115738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45939.767750115738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45939.767750115738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45939.767750115738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45939.767750115738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45939.767750115738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45939.767750115738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45939.767750115738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45939.767750115738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45939.767750115738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45939.767750115738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45939.767750115738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45939.767750115738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45939.767750115738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45939.767750115738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45939.767750115738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45939.767750115738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45939.767750115738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45939.767750115738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45939.767750115738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45939.767750115738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45939.767750115738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45939.767750115738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45939.767750115738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45939.767750115738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45939.767750115738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45939.767750115738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45939.767750115738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45939.767750115738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45939.767750115738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45939.767750115738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45939.767750115738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45939.767750115738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45939.767750115738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45939.767750115738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45939.767750115738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45939.767750115738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45939.767750115738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45939.767750115738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45939.767750115738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45939.767750115738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45939.767750115738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45939.767750115738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45939.767750115738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45939.767750115738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45939.767750115738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45939.767750115738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45939.767750115738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45939.767750115738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45939.767750115738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45939.767750115738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45939.767750115738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45939.767750115738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45939.767750115738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45939.767750115738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45939.767750115738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45939.767750115738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45939.767750115738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45939.767750115738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45939.767750115738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45939.767750115738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45939.767750115738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45939.767750115738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45939.767750115738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45939.767750115738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45939.767750115738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45939.767750115738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45939.767750115738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45939.767750115738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45939.767750115738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45939.767750115738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45939.767750115738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45939.767750115738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45939.767750115738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45939.767750115738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45939.767750115738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45939.767750115738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45939.767750115738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45939.767750115738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45939.767750115738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45939.767750115738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45939.767750115738</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236.28703252314153</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3</v>
      </c>
      <c r="D3" s="99" t="s">
        <v>36646</v>
      </c>
      <c r="E3" s="104" t="s">
        <v>38964</v>
      </c>
      <c r="F3" s="131">
        <v>45939.557245370372</v>
      </c>
      <c r="G3" s="132">
        <f ca="1">IFERROR(NOW()-F3,"")</f>
        <v>0.21050474536605179</v>
      </c>
      <c r="H3" s="131">
        <v>45939.542118055557</v>
      </c>
      <c r="I3" s="127" t="str">
        <f>IFERROR(VLOOKUP(D3,DB!A:F,6,0),"")</f>
        <v>Generator-SG</v>
      </c>
      <c r="J3" s="127" t="str">
        <f>IFERROR(VLOOKUP(D3,DB!A:G,7,0),"")</f>
        <v>Weak</v>
      </c>
      <c r="K3" s="133" t="s">
        <v>39060</v>
      </c>
      <c r="L3" s="129" t="str">
        <f>IFERROR(VLOOKUP(D3,DB!A:I,9,0),"")</f>
        <v>Latis</v>
      </c>
    </row>
    <row r="4" spans="1:16" ht="15" customHeight="1">
      <c r="A4" s="127" t="s">
        <v>39061</v>
      </c>
      <c r="B4" s="127" t="str">
        <f>IFERROR(VLOOKUP(D4,DB!A:K,11,0),"")</f>
        <v>R4</v>
      </c>
      <c r="C4" s="128">
        <v>2</v>
      </c>
      <c r="D4" s="129" t="s">
        <v>35455</v>
      </c>
      <c r="E4" s="104" t="s">
        <v>39045</v>
      </c>
      <c r="F4" s="131">
        <v>45939.70584490741</v>
      </c>
      <c r="G4" s="132">
        <f ca="1">IFERROR(NOW()-F4,"")</f>
        <v>6.1905208327516448E-2</v>
      </c>
      <c r="H4" s="131">
        <v>45939.6562962963</v>
      </c>
      <c r="I4" s="127" t="str">
        <f>IFERROR(VLOOKUP(D4,DB!A:F,6,0),"")</f>
        <v>SCECO</v>
      </c>
      <c r="J4" s="127" t="str">
        <f>IFERROR(VLOOKUP(D4,DB!A:G,7,0),"")</f>
        <v>Dead+In progress</v>
      </c>
      <c r="K4" s="133" t="s">
        <v>39062</v>
      </c>
      <c r="L4" s="129" t="str">
        <f>IFERROR(VLOOKUP(D4,DB!A:I,9,0),"")</f>
        <v>Latis</v>
      </c>
    </row>
    <row r="5" spans="1:16" ht="15" customHeight="1">
      <c r="A5" s="127" t="s">
        <v>39063</v>
      </c>
      <c r="B5" s="127" t="str">
        <f>IFERROR(VLOOKUP(D5,DB!A:K,11,0),"")</f>
        <v>R4</v>
      </c>
      <c r="C5" s="128">
        <v>1</v>
      </c>
      <c r="D5" s="99" t="s">
        <v>25855</v>
      </c>
      <c r="E5" s="104" t="s">
        <v>38964</v>
      </c>
      <c r="F5" s="131"/>
      <c r="G5" s="132">
        <f ca="1">IFERROR(NOW()-F5,"")</f>
        <v>45939.767750115738</v>
      </c>
      <c r="H5" s="131">
        <v>45939.694895833331</v>
      </c>
      <c r="I5" s="127" t="str">
        <f>IFERROR(VLOOKUP(D5,DB!A:F,6,0),"")</f>
        <v>SCECO</v>
      </c>
      <c r="J5" s="127" t="str">
        <f>IFERROR(VLOOKUP(D5,DB!A:G,7,0),"")</f>
        <v>Dead</v>
      </c>
      <c r="K5" s="133" t="s">
        <v>39064</v>
      </c>
      <c r="L5" s="129" t="str">
        <f>IFERROR(VLOOKUP(D5,DB!A:I,9,0),"")</f>
        <v>Latis</v>
      </c>
    </row>
    <row r="6" spans="1:16" ht="15" customHeight="1">
      <c r="A6" s="127" t="s">
        <v>39065</v>
      </c>
      <c r="B6" s="127" t="str">
        <f>IFERROR(VLOOKUP(D6,DB!A:K,11,0),"")</f>
        <v>R4</v>
      </c>
      <c r="C6" s="128">
        <v>1</v>
      </c>
      <c r="D6" s="129" t="s">
        <v>24408</v>
      </c>
      <c r="E6" s="104" t="s">
        <v>38964</v>
      </c>
      <c r="F6" s="131">
        <v>45939.718958333331</v>
      </c>
      <c r="G6" s="132">
        <f ca="1">IFERROR(NOW()-F6,"")</f>
        <v>4.8791782406624407E-2</v>
      </c>
      <c r="H6" s="131">
        <v>45939.713009259256</v>
      </c>
      <c r="I6" s="127" t="str">
        <f>IFERROR(VLOOKUP(D6,DB!A:F,6,0),"")</f>
        <v>SCECO</v>
      </c>
      <c r="J6" s="127" t="str">
        <f>IFERROR(VLOOKUP(D6,DB!A:G,7,0),"")</f>
        <v>Dead</v>
      </c>
      <c r="K6" s="133" t="s">
        <v>39066</v>
      </c>
      <c r="L6" s="129" t="str">
        <f>IFERROR(VLOOKUP(D6,DB!A:I,9,0),"")</f>
        <v>Latis</v>
      </c>
    </row>
    <row r="7" spans="1:16" ht="15" customHeight="1">
      <c r="A7" s="127"/>
      <c r="B7" s="127" t="str">
        <f>IFERROR(VLOOKUP(D7,DB!A:K,11,0),"")</f>
        <v/>
      </c>
      <c r="C7" s="128"/>
      <c r="D7" s="129"/>
      <c r="E7" s="130"/>
      <c r="F7" s="131"/>
      <c r="G7" s="132">
        <f ca="1">IFERROR(NOW()-F7,"")</f>
        <v>45939.767750115738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45939.767750115738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45939.767750115738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45939.767750115738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45939.767750115738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45939.767750115738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45939.767750115738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45939.767750115738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45939.767750115738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45939.767750115738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45939.767750115738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45939.767750115738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45939.767750115738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45939.767750115738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45939.767750115738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45939.767750115738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45939.767750115738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45939.767750115738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45939.767750115738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45939.767750115738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45939.767750115738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45939.767750115738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45939.767750115738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45939.767750115738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45939.767750115738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45939.767750115738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45939.767750115738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45939.767750115738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45939.767750115738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45939.767750115738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45939.767750115738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45939.767750115738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45939.767750115738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45939.767750115738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45939.767750115738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45939.767750115738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45939.767750115738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45939.767750115738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45939.767750115738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45939.767750115738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45939.767750115738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45939.767750115738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45939.767750115738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45939.767750115738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45939.767750115738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45939.767750115738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45939.767750115738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45939.767750115738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45939.767750115738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45939.767750115738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45939.767750115738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45939.767750115738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45939.767750115738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45939.767750115738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45939.767750115738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45939.767750115738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45939.767750115738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45939.767750115738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45939.767750115738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45939.767750115738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45939.767750115738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45939.767750115738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45939.767750115738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45939.767750115738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45939.767750115738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45939.767750115738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45939.767750115738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45939.767750115738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45939.767750115738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45939.767750115738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45939.767750115738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45939.767750115738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45939.767750115738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45939.767750115738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45939.767750115738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45939.767750115738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45939.767750115738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45939.767750115738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45939.767750115738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45939.767750115738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45939.767750115738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45939.767750115738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45939.767750115738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45939.767750115738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45939.767750115738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45939.767750115738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45939.767750115738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45939.767750115738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45939.767750115738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45939.767750115738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45939.767750115738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45939.767750115738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45939.767750115738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45939.767750115738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45939.767750115738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45939.767750115738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45939.767750115738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45939.767750115738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45939.767750115738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45939.767750115738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45939.767750115738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45939.767750115738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45939.767750115738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45939.767750115738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45939.767750115738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45939.767750115738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45939.767750115738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45939.767750115738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45939.767750115738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45939.767750115738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45939.767750115738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45939.767750115738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45939.767750115738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45939.767750115738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45939.767750115738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45939.767750115738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45939.767750115738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45939.767750115738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45939.767750115738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45939.767750115738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45939.767750115738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45939.767750115738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45939.767750115738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45939.767750115738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45939.767750115738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45939.767750115738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45939.767750115738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45939.767750115738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45939.767750115738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45939.767750115738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45939.767750115738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45939.767750115738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45939.767750115738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45939.767750115738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45939.767750115738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45939.767750115738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45939.767750115738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45939.767750115738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45939.767750115738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45939.767750115738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45939.767750115738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45939.767750115738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45939.767750115738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45939.767750115738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45939.767750115738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45939.767750115738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45939.767750115738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45939.767750115738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45939.767750115738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45939.767750115738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45939.767750115738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45939.767750115738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45939.767750115738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45939.767750115738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45939.767750115738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45939.767750115738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45939.767750115738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45939.767750115738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45939.767750115738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45939.767750115738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45939.767750115738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45939.767750115738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45939.767750115738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45939.767750115738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45939.767750115738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45939.767750115738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45939.767750115738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45939.767750115738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45939.767750115738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45939.767750115738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45939.767750115738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45939.767750115738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45939.767750115738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45939.767750115738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45939.767750115738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45939.767750115738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45939.767750115738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45939.767750115738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45939.767750115738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45939.767750115738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45939.767750115738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45939.767750115738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45939.767750115738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45939.767750115738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45939.767750115738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45939.767750115738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45939.767750115738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45939.767750115738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45939.767750115738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45939.767750115738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45939.767750115738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45939.767750115738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45939.767750115738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45939.767750115738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45939.767750115738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45939.767750115738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45939.767750115738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45939.767750115738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45939.767750115738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45939.767750115738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45939.767750115738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45939.767750115738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45939.767750115738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45939.767750115738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45939.767750115738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45939.767750115738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45939.767750115738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45939.767750115738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45939.767750115738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45939.767750115738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45939.767750115738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45939.767750115738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45939.767750115738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45939.767750115738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45939.767750115738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45939.767750115738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45939.767750115738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45939.767750115738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45939.767750115738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45939.767750115738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45939.767750115738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45939.767750115738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45939.767750115738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45939.767750115738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45939.767750115738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45939.767750115738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45939.767750115738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45939.767750115738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45939.767750115738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45939.767750115738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45939.767750115738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45939.767750115738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45939.767750115738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45939.767750115738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45939.767750115738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45939.767750115738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45939.767750115738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45939.767750115738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45939.767750115738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45939.767750115738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45939.767750115738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45939.767750115738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45939.767750115738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45939.767750115738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45939.767750115738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45939.767750115738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45939.767750115738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45939.767750115738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45939.767750115738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45939.767750115738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45939.767750115738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45939.767750115738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45939.767750115738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45939.767750115738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45939.767750115738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45939.767750115738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45939.767750115738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45939.767750115738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45939.767750115738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45939.767750115738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45939.767750115738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45939.767750115738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45939.767750115738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45939.767750115738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45939.767750115738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45939.767750115738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45939.767750115738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45939.767750115738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45939.767750115738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45939.767750115738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45939.767750115738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45939.767750115738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45939.767750115738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45939.767750115738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45939.767750115738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45939.767750115738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45939.767750115738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45939.767750115738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45939.767750115738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45939.767750115738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45939.767750115738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45939.767750115738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45939.767750115738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45939.767750115738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45939.767750115738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45939.767750115738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45939.767750115738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45939.767750115738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45939.767750115738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45939.767750115738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45939.767750115738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45939.767750115738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45939.767750115738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45939.767750115738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45939.767750115738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45939.767750115738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45939.767750115738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45939.767750115738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45939.767750115738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45939.767750115738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45939.767750115738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45939.767750115738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45939.767750115738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45939.767750115738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45939.767750115738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45939.767750115738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45939.767750115738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45939.767750115738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45939.767750115738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45939.767750115738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45939.767750115738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45939.767750115738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45939.767750115738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45939.767750115738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45939.767750115738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45939.767750115738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45939.767750115738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45939.767750115738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45939.767750115738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45939.767750115738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45939.767750115738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45939.767750115738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45939.767750115738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45939.767750115738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45939.767750115738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45939.767750115738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45939.767750115738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45939.767750115738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45939.767750115738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45939.767750115738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45939.767750115738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45939.767750115738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45939.767750115738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45939.767750115738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45939.767750115738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45939.767750115738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45939.767750115738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45939.767750115738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45939.767750115738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45939.767750115738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45939.767750115738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45939.767750115738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45939.767750115738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45939.767750115738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45939.767750115738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45939.767750115738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45939.767750115738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45939.767750115738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45939.767750115738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45939.767750115738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45939.767750115738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45939.767750115738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45939.767750115738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45939.767750115738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45939.767750115738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45939.767750115738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45939.767750115738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45939.767750115738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45939.767750115738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45939.767750115738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45939.767750115738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45939.767750115738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45939.767750115738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45939.767750115738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45939.767750115738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45939.767750115738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45939.767750115738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45939.767750115738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45939.767750115738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45939.767750115738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45939.767750115738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45939.767750115738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45939.767750115738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45939.767750115738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45939.767750115738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45939.767750115738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45939.767750115738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45939.767750115738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45939.767750115738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45939.767750115738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45939.767750115738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45939.767750115738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45939.767750115738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45939.767750115738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45939.767750115738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45939.767750115738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45939.767750115738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45939.767750115738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45939.767750115738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45939.767750115738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45939.767750115738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45939.767750115738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45939.767750115738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45939.767750115738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45939.767750115738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45939.767750115738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45939.767750115738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45939.767750115738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45939.767750115738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45939.767750115738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45939.767750115738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45939.767750115738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45939.767750115738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45939.767750115738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45939.767750115738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45939.767750115738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45939.767750115738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45939.767750115738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45939.767750115738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45939.767750115738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45939.767750115738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45939.767750115738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45939.767750115738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45939.767750115738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45939.767750115738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45939.767750115738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45939.767750115738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45939.767750115738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45939.767750115738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45939.767750115738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45939.767750115738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45939.767750115738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45939.767750115738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45939.767750115738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45939.767750115738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45939.767750115738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45939.767750115738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45939.767750115738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45939.767750115738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45939.767750115738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45939.767750115738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45939.767750115738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45939.767750115738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45939.767750115738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45939.767750115738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45939.767750115738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45939.767750115738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45939.767750115738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45939.767750115738</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45939.767750115738</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45939.767750115738</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45939.767750115738</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45939.767750115738</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39067</v>
      </c>
      <c r="B2" s="37" t="str">
        <f>IFERROR(VLOOKUP(D2,DB!A:K,11,0),"")</f>
        <v>R5</v>
      </c>
      <c r="C2" s="37">
        <v>3</v>
      </c>
      <c r="D2" s="126" t="s">
        <v>36000</v>
      </c>
      <c r="E2" s="37" t="s">
        <v>38964</v>
      </c>
      <c r="F2" s="38">
        <v>45891.832060185188</v>
      </c>
      <c r="G2" s="163">
        <f ca="1">IFERROR(NOW()-F2,"")</f>
        <v>47.935689930549415</v>
      </c>
      <c r="H2" s="38">
        <v>45891.790393518517</v>
      </c>
      <c r="I2" s="37" t="str">
        <f>IFERROR(VLOOKUP(D2,DB!A:F,6,0),"")</f>
        <v>Generator-SG</v>
      </c>
      <c r="J2" s="37" t="str">
        <f>IFERROR(VLOOKUP(D2,DB!A:G,7,0),"")</f>
        <v>Vandalized</v>
      </c>
      <c r="K2" s="37" t="s">
        <v>39068</v>
      </c>
      <c r="L2" s="37" t="str">
        <f>IFERROR(VLOOKUP(D2,DB!A:I,9,0),"")</f>
        <v>Latis</v>
      </c>
      <c r="M2" s="125"/>
    </row>
    <row r="3" spans="1:13" ht="30.75">
      <c r="A3" s="37" t="s">
        <v>39069</v>
      </c>
      <c r="B3" s="37" t="str">
        <f>IFERROR(VLOOKUP(D3,DB!A:K,11,0),"")</f>
        <v>R5</v>
      </c>
      <c r="C3" s="37">
        <v>1</v>
      </c>
      <c r="D3" s="37" t="s">
        <v>31295</v>
      </c>
      <c r="E3" s="37" t="s">
        <v>39045</v>
      </c>
      <c r="F3" s="38">
        <v>45926.188877314817</v>
      </c>
      <c r="G3" s="163">
        <f t="shared" ref="G3" ca="1" si="0">IFERROR(NOW()-F3,"")</f>
        <v>13.57887280092109</v>
      </c>
      <c r="H3" s="38">
        <v>45926.158159722225</v>
      </c>
      <c r="I3" s="37" t="str">
        <f>IFERROR(VLOOKUP(D3,DB!A:F,6,0),"")</f>
        <v>SCECO</v>
      </c>
      <c r="J3" s="37" t="str">
        <f>IFERROR(VLOOKUP(D3,DB!A:G,7,0),"")</f>
        <v>Good</v>
      </c>
      <c r="K3" s="37" t="s">
        <v>39070</v>
      </c>
      <c r="L3" s="37" t="str">
        <f>IFERROR(VLOOKUP(D3,DB!A:I,9,0),"")</f>
        <v>Latis</v>
      </c>
      <c r="M3" s="125"/>
    </row>
    <row r="4" spans="1:13" ht="15">
      <c r="A4" s="37" t="s">
        <v>39071</v>
      </c>
      <c r="B4" s="37" t="str">
        <f>IFERROR(VLOOKUP(D4,DB!A:K,11,0),"")</f>
        <v>R5</v>
      </c>
      <c r="C4" s="37">
        <v>1</v>
      </c>
      <c r="D4" s="126" t="s">
        <v>30136</v>
      </c>
      <c r="E4" s="37" t="s">
        <v>38964</v>
      </c>
      <c r="F4" s="38">
        <v>45939.761805555558</v>
      </c>
      <c r="G4" s="39">
        <f t="shared" ref="G4:G20" ca="1" si="1">IFERROR(NOW()-F4,"")</f>
        <v>5.9445601800689474E-3</v>
      </c>
      <c r="H4" s="38">
        <v>45939.756249999999</v>
      </c>
      <c r="I4" s="37" t="str">
        <f>IFERROR(VLOOKUP(D4,DB!A:F,6,0),"")</f>
        <v>SCECO</v>
      </c>
      <c r="J4" s="37" t="str">
        <f>IFERROR(VLOOKUP(D4,DB!A:G,7,0),"")</f>
        <v>Vandalized</v>
      </c>
      <c r="K4" s="37" t="s">
        <v>39072</v>
      </c>
      <c r="L4" s="37" t="str">
        <f>IFERROR(VLOOKUP(D4,DB!A:I,9,0),"")</f>
        <v>Latis</v>
      </c>
    </row>
    <row r="5" spans="1:13" ht="15">
      <c r="A5" s="37"/>
      <c r="B5" s="37" t="str">
        <f>IFERROR(VLOOKUP(D5,DB!A:K,11,0),"")</f>
        <v/>
      </c>
      <c r="C5" s="37"/>
      <c r="D5" s="37"/>
      <c r="E5" s="37"/>
      <c r="F5" s="38"/>
      <c r="G5" s="39">
        <f t="shared" ca="1" si="1"/>
        <v>45939.767750115738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45939.767750115738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45939.767750115738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45939.767750115738</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45939.767750115738</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45939.767750115738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45939.767750115738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45939.767750115738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45939.767750115738</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45939.767750115738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45939.767750115738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45939.767750115738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45939.767750115738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45939.767750115738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45939.767750115738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45939.767750115738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ref="G21:G52" ca="1" si="2">IFERROR(NOW()-F21,"")</f>
        <v>45939.767750115738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45939.767750115738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45939.767750115738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45939.767750115738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45939.767750115738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45939.767750115738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45939.767750115738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45939.767750115738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45939.767750115738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45939.767750115738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45939.767750115738</v>
      </c>
      <c r="H31" s="38"/>
      <c r="I31" s="37" t="str">
        <f>IFERROR(VLOOKUP(D31,DB!A:F,6,0),"")</f>
        <v/>
      </c>
      <c r="J31" s="37" t="str">
        <f>IFERROR(VLOOKUP(D31,DB!A:G,7,0),"")</f>
        <v/>
      </c>
      <c r="K31" s="37"/>
      <c r="L31" s="37" t="str">
        <f>IFERROR(VLOOKUP(D31,DB!A:I,9,0),"")</f>
        <v/>
      </c>
    </row>
    <row r="32" spans="1:12" ht="15">
      <c r="A32" s="84"/>
      <c r="B32" s="84" t="str">
        <f>IFERROR(VLOOKUP(D32,DB!A:K,11,0),"")</f>
        <v/>
      </c>
      <c r="C32" s="84"/>
      <c r="D32" s="84"/>
      <c r="E32" s="84"/>
      <c r="F32" s="123"/>
      <c r="G32" s="124">
        <f t="shared" ca="1" si="2"/>
        <v>45939.767750115738</v>
      </c>
      <c r="H32" s="123"/>
      <c r="I32" s="84" t="str">
        <f>IFERROR(VLOOKUP(D32,DB!A:F,6,0),"")</f>
        <v/>
      </c>
      <c r="J32" s="84" t="str">
        <f>IFERROR(VLOOKUP(D32,DB!A:G,7,0),"")</f>
        <v/>
      </c>
      <c r="K32" s="84"/>
      <c r="L32" s="84" t="str">
        <f>IFERROR(VLOOKUP(D32,DB!A:I,9,0),"")</f>
        <v/>
      </c>
    </row>
    <row r="33" spans="1:12" ht="15">
      <c r="A33" s="37"/>
      <c r="B33" s="37" t="str">
        <f>IFERROR(VLOOKUP(D33,DB!A:K,11,0),"")</f>
        <v/>
      </c>
      <c r="C33" s="37"/>
      <c r="D33" s="37"/>
      <c r="E33" s="37"/>
      <c r="F33" s="38"/>
      <c r="G33" s="39">
        <f t="shared" ca="1" si="2"/>
        <v>45939.767750115738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45939.767750115738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45939.767750115738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45939.767750115738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45939.767750115738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45939.767750115738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45939.767750115738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45939.767750115738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45939.767750115738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45939.767750115738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45939.767750115738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45939.767750115738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45939.767750115738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45939.767750115738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45939.767750115738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45939.767750115738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45939.767750115738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45939.767750115738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45939.767750115738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45939.767750115738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ref="G53:G84" ca="1" si="3">IFERROR(NOW()-F53,"")</f>
        <v>45939.767750115738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45939.767750115738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45939.767750115738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45939.767750115738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45939.767750115738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45939.767750115738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45939.767750115738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45939.767750115738</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3"/>
      <c r="G61" s="124">
        <f t="shared" ca="1" si="3"/>
        <v>45939.767750115738</v>
      </c>
      <c r="H61" s="123"/>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t="shared" ca="1" si="3"/>
        <v>45939.767750115738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45939.767750115738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45939.767750115738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45939.767750115738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45939.767750115738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45939.767750115738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45939.767750115738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45939.767750115738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45939.767750115738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45939.767750115738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45939.767750115738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45939.767750115738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45939.767750115738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45939.767750115738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45939.767750115738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45939.767750115738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45939.767750115738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45939.767750115738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45939.767750115738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45939.767750115738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45939.767750115738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45939.767750115738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45939.767750115738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ref="G85:G116" ca="1" si="4">IFERROR(NOW()-F85,"")</f>
        <v>45939.767750115738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45939.767750115738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45939.767750115738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45939.767750115738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45939.767750115738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45939.767750115738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45939.767750115738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45939.767750115738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45939.767750115738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45939.767750115738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45939.767750115738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45939.767750115738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45939.767750115738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45939.767750115738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45939.767750115738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45939.767750115738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45939.767750115738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45939.767750115738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45939.767750115738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45939.767750115738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45939.767750115738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45939.767750115738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45939.767750115738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45939.767750115738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45939.767750115738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45939.767750115738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45939.767750115738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45939.767750115738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45939.767750115738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45939.767750115738</v>
      </c>
      <c r="H114" s="38"/>
      <c r="I114" s="37" t="str">
        <f>IFERROR(VLOOKUP(D114,DB!A:F,6,0),"")</f>
        <v/>
      </c>
      <c r="J114" s="37" t="str">
        <f>IFERROR(VLOOKUP(D114,DB!A:G,7,0),"")</f>
        <v/>
      </c>
      <c r="K114" s="37"/>
      <c r="L114" s="37" t="str">
        <f>IFERROR(VLOOKUP(D114,DB!A:I,9,0),"")</f>
        <v/>
      </c>
    </row>
    <row r="115" spans="1:12" ht="15">
      <c r="A115" s="84"/>
      <c r="B115" s="84" t="str">
        <f>IFERROR(VLOOKUP(D115,DB!A:K,11,0),"")</f>
        <v/>
      </c>
      <c r="C115" s="84"/>
      <c r="D115" s="84"/>
      <c r="E115" s="84"/>
      <c r="F115" s="123"/>
      <c r="G115" s="124">
        <f t="shared" ca="1" si="4"/>
        <v>45939.767750115738</v>
      </c>
      <c r="H115" s="123"/>
      <c r="I115" s="84" t="str">
        <f>IFERROR(VLOOKUP(D115,DB!A:F,6,0),"")</f>
        <v/>
      </c>
      <c r="J115" s="84" t="str">
        <f>IFERROR(VLOOKUP(D115,DB!A:G,7,0),"")</f>
        <v/>
      </c>
      <c r="K115" s="84"/>
      <c r="L115" s="84" t="str">
        <f>IFERROR(VLOOKUP(D115,DB!A:I,9,0),"")</f>
        <v/>
      </c>
    </row>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7" ht="15"/>
    <row r="778" ht="15"/>
    <row r="785" ht="15"/>
    <row r="788" ht="15"/>
    <row r="790" ht="15"/>
    <row r="793" ht="15"/>
    <row r="801" ht="15"/>
    <row r="802" ht="15"/>
    <row r="804" ht="15"/>
    <row r="805" ht="15"/>
    <row r="809" ht="15"/>
    <row r="810" ht="15"/>
    <row r="812" ht="15"/>
    <row r="813" ht="15"/>
    <row r="814" ht="15"/>
    <row r="815" ht="15"/>
    <row r="816" ht="15"/>
    <row r="817" ht="15"/>
    <row r="818" ht="15"/>
    <row r="819"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876" ht="15"/>
    <row r="914" ht="15"/>
    <row r="915" ht="15"/>
    <row r="917" ht="15"/>
    <row r="918" ht="15"/>
    <row r="919" ht="15"/>
    <row r="921" ht="15"/>
    <row r="922" ht="15"/>
    <row r="926" ht="15"/>
    <row r="927" ht="15"/>
    <row r="929" ht="15"/>
    <row r="930" ht="15"/>
    <row r="932" ht="15"/>
    <row r="933" ht="15"/>
    <row r="934" ht="15"/>
    <row r="935" ht="15"/>
    <row r="936" ht="15"/>
    <row r="937" ht="15"/>
    <row r="938" ht="15"/>
    <row r="939" ht="15"/>
    <row r="940" ht="15"/>
    <row r="942" ht="15"/>
    <row r="943" ht="15"/>
    <row r="945" ht="15"/>
    <row r="946"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5" ht="15"/>
    <row r="986" ht="15"/>
    <row r="988" ht="15"/>
    <row r="989" ht="15"/>
    <row r="990" ht="15"/>
    <row r="991" ht="15"/>
    <row r="992" ht="15"/>
    <row r="993" ht="15"/>
    <row r="994" ht="15"/>
    <row r="995" ht="15"/>
    <row r="997" ht="15"/>
    <row r="998" ht="15"/>
    <row r="1000" ht="15"/>
    <row r="1001" ht="15"/>
    <row r="1004" ht="15"/>
    <row r="1005" ht="15"/>
    <row r="1008" ht="15"/>
    <row r="1011" ht="15"/>
    <row r="1012" ht="15"/>
    <row r="1014" ht="15"/>
    <row r="1015" ht="15"/>
    <row r="1017" ht="15"/>
    <row r="1018" ht="15"/>
    <row r="1020" ht="15"/>
    <row r="1021"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213" ht="15"/>
    <row r="1214" ht="15"/>
    <row r="1216" ht="15"/>
    <row r="1217"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81" ht="15"/>
    <row r="1288" ht="15"/>
    <row r="1291" ht="15"/>
    <row r="1292" ht="15"/>
    <row r="1294" ht="15"/>
    <row r="1295" ht="15"/>
    <row r="1296" ht="15"/>
    <row r="1299" ht="15"/>
    <row r="1300" ht="15"/>
    <row r="1303" ht="15"/>
    <row r="1305" ht="15"/>
    <row r="1306" ht="15"/>
    <row r="1308" ht="15"/>
    <row r="1309" ht="15"/>
    <row r="1311" ht="15"/>
    <row r="1312"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8" ht="15"/>
    <row r="1346" ht="15"/>
    <row r="1348" ht="15"/>
    <row r="1349" ht="15"/>
    <row r="1350" ht="15"/>
    <row r="1351" ht="15"/>
    <row r="1352" ht="15"/>
    <row r="1353" ht="15"/>
    <row r="1354" ht="15"/>
    <row r="1355" ht="15"/>
    <row r="1356" ht="15"/>
    <row r="1357" ht="15"/>
    <row r="1358" ht="15"/>
    <row r="1359" ht="15"/>
    <row r="1360" ht="15"/>
    <row r="1361" ht="15"/>
    <row r="1362" ht="15"/>
    <row r="1363" ht="15"/>
    <row r="1364" ht="15"/>
    <row r="1366" ht="15"/>
    <row r="1370" ht="15"/>
    <row r="1371" ht="15"/>
    <row r="1372"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4"/>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39073</v>
      </c>
      <c r="B2" s="149" t="s">
        <v>5398</v>
      </c>
      <c r="C2" s="148">
        <v>1</v>
      </c>
      <c r="D2" s="149" t="s">
        <v>34463</v>
      </c>
      <c r="E2" s="148" t="s">
        <v>39074</v>
      </c>
      <c r="F2" s="150">
        <v>45926.772847222222</v>
      </c>
      <c r="G2" s="151">
        <f ca="1">IFERROR(NOW()-F2,"-")</f>
        <v>12.994902893515246</v>
      </c>
      <c r="H2" s="152">
        <v>45927.449074074102</v>
      </c>
      <c r="I2" s="149" t="str">
        <f>IFERROR(VLOOKUP(D2,DB!A:F,6,0),"")</f>
        <v>SCECO</v>
      </c>
      <c r="J2" s="149" t="str">
        <f>IFERROR(VLOOKUP(D2,DB!A:G,7,0),"")</f>
        <v>Weak</v>
      </c>
      <c r="K2" s="148"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0.23868761573976371</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5.8867778935164097</v>
      </c>
      <c r="H4" s="152">
        <v>45929.455266203702</v>
      </c>
      <c r="I4" s="149" t="str">
        <f>IFERROR(VLOOKUP(D4,DB!A:F,6,0),"")</f>
        <v>SCECO</v>
      </c>
      <c r="J4" s="149" t="str">
        <f>IFERROR(VLOOKUP(D4,DB!A:G,7,0),"")</f>
        <v>In progress</v>
      </c>
      <c r="K4" s="148" t="s">
        <v>39075</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45934.942245370374</v>
      </c>
      <c r="G5" s="151">
        <f ca="1">IFERROR(NOW()-F5,"-")</f>
        <v>4.8255047453640145</v>
      </c>
      <c r="H5" s="152">
        <v>45934.470231481479</v>
      </c>
      <c r="I5" s="149" t="str">
        <f>IFERROR(VLOOKUP(D5,DB!A:F,6,0),"")</f>
        <v>SCECO</v>
      </c>
      <c r="J5" s="149" t="str">
        <f>IFERROR(VLOOKUP(D5,DB!A:G,7,0),"")</f>
        <v>Dead</v>
      </c>
      <c r="K5" s="148" t="s">
        <v>39075</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39080</v>
      </c>
      <c r="B6" s="156" t="str">
        <f>IFERROR(VLOOKUP(D6,DB!A:K,11,0),"")</f>
        <v>R6</v>
      </c>
      <c r="C6" s="156">
        <v>2</v>
      </c>
      <c r="D6" s="156" t="s">
        <v>32685</v>
      </c>
      <c r="E6" s="156" t="s">
        <v>38964</v>
      </c>
      <c r="F6" s="161">
        <v>45939.637326388889</v>
      </c>
      <c r="G6" s="151">
        <f ca="1">IFERROR(NOW()-F6,"-")</f>
        <v>0.13042372684867587</v>
      </c>
      <c r="H6" s="161">
        <v>45939.632824074077</v>
      </c>
      <c r="I6" s="156" t="str">
        <f>IFERROR(VLOOKUP(D6,DB!A:F,6,0),"")</f>
        <v>SCECO</v>
      </c>
      <c r="J6" s="156" t="str">
        <f>IFERROR(VLOOKUP(D6,DB!A:G,7,0),"")</f>
        <v>Dead</v>
      </c>
      <c r="K6" s="156" t="s">
        <v>39081</v>
      </c>
      <c r="L6" s="156" t="str">
        <f>IFERROR(VLOOKUP(D6,DB!A:I,9,0),"")</f>
        <v>Latis</v>
      </c>
    </row>
    <row r="7" spans="1:16383" ht="31.5" customHeight="1">
      <c r="A7" s="156" t="s">
        <v>39082</v>
      </c>
      <c r="B7" s="156" t="str">
        <f>IFERROR(VLOOKUP(D7,DB!A:K,11,0),"")</f>
        <v>R6</v>
      </c>
      <c r="C7" s="156">
        <v>1</v>
      </c>
      <c r="D7" s="156" t="s">
        <v>34746</v>
      </c>
      <c r="E7" s="156" t="s">
        <v>39045</v>
      </c>
      <c r="F7" s="156"/>
      <c r="G7" s="151">
        <f ca="1">IFERROR(NOW()-F7,"-")</f>
        <v>45939.767750115738</v>
      </c>
      <c r="H7" s="161">
        <v>45939.692777777775</v>
      </c>
      <c r="I7" s="156" t="str">
        <f>IFERROR(VLOOKUP(D7,DB!A:F,6,0),"")</f>
        <v>Generator-SG</v>
      </c>
      <c r="J7" s="156" t="str">
        <f>IFERROR(VLOOKUP(D7,DB!A:G,7,0),"")</f>
        <v>Vandalized</v>
      </c>
      <c r="K7" s="156" t="s">
        <v>39083</v>
      </c>
      <c r="L7" s="156" t="str">
        <f>IFERROR(VLOOKUP(D7,DB!A:I,9,0),"")</f>
        <v>Latis</v>
      </c>
    </row>
    <row r="8" spans="1:16383" ht="31.5" customHeight="1">
      <c r="A8" s="156" t="s">
        <v>39084</v>
      </c>
      <c r="B8" s="156" t="str">
        <f>IFERROR(VLOOKUP(D8,DB!A:K,11,0),"")</f>
        <v>R6</v>
      </c>
      <c r="C8" s="156">
        <v>1</v>
      </c>
      <c r="D8" s="156" t="s">
        <v>32951</v>
      </c>
      <c r="E8" s="156" t="s">
        <v>38964</v>
      </c>
      <c r="F8" s="161">
        <v>45939.745196759257</v>
      </c>
      <c r="G8" s="151">
        <f ca="1">IFERROR(NOW()-F8,"-")</f>
        <v>2.2553356480784714E-2</v>
      </c>
      <c r="H8" s="161">
        <v>45939.703657407408</v>
      </c>
      <c r="I8" s="156" t="str">
        <f>IFERROR(VLOOKUP(D8,DB!A:F,6,0),"")</f>
        <v>SCECO</v>
      </c>
      <c r="J8" s="156" t="str">
        <f>IFERROR(VLOOKUP(D8,DB!A:G,7,0),"")</f>
        <v>Dead+No BB Design</v>
      </c>
      <c r="K8" s="156" t="s">
        <v>39085</v>
      </c>
      <c r="L8" s="156" t="str">
        <f>IFERROR(VLOOKUP(D8,DB!A:I,9,0),"")</f>
        <v>Latis</v>
      </c>
    </row>
    <row r="9" spans="1:16383" ht="31.5" customHeight="1">
      <c r="A9" s="156" t="s">
        <v>39086</v>
      </c>
      <c r="B9" s="156" t="str">
        <f>IFERROR(VLOOKUP(D9,DB!A:K,11,0),"")</f>
        <v>R6</v>
      </c>
      <c r="C9" s="156">
        <v>2</v>
      </c>
      <c r="D9" s="156" t="s">
        <v>32516</v>
      </c>
      <c r="E9" s="156" t="s">
        <v>39045</v>
      </c>
      <c r="F9" s="161">
        <v>45939.732476851852</v>
      </c>
      <c r="G9" s="151">
        <f ca="1">IFERROR(NOW()-F9,"-")</f>
        <v>3.5273263885756023E-2</v>
      </c>
      <c r="H9" s="156"/>
      <c r="I9" s="156" t="str">
        <f>IFERROR(VLOOKUP(D9,DB!A:F,6,0),"")</f>
        <v>SCECO</v>
      </c>
      <c r="J9" s="156" t="str">
        <f>IFERROR(VLOOKUP(D9,DB!A:G,7,0),"")</f>
        <v>Good</v>
      </c>
      <c r="K9" s="156" t="s">
        <v>39087</v>
      </c>
      <c r="L9" s="156" t="str">
        <f>IFERROR(VLOOKUP(D9,DB!A:I,9,0),"")</f>
        <v>Latis</v>
      </c>
    </row>
    <row r="10" spans="1:16383" ht="31.5" customHeight="1">
      <c r="A10" s="156"/>
      <c r="B10" s="156" t="str">
        <f>IFERROR(VLOOKUP(D10,DB!A:K,11,0),"")</f>
        <v/>
      </c>
      <c r="C10" s="156"/>
      <c r="D10" s="156"/>
      <c r="E10" s="156"/>
      <c r="F10" s="156"/>
      <c r="G10" s="151">
        <f ca="1">IFERROR(NOW()-F10,"-")</f>
        <v>45939.767750115738</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45939.767750115738</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45939.767750115738</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64"/>
      <c r="E13" s="156"/>
      <c r="F13" s="156"/>
      <c r="G13" s="151">
        <f ca="1">IFERROR(NOW()-F13,"-")</f>
        <v>45939.767750115738</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56"/>
      <c r="E14" s="156"/>
      <c r="F14" s="156"/>
      <c r="G14" s="151">
        <f ca="1">IFERROR(NOW()-F14,"-")</f>
        <v>45939.767750115738</v>
      </c>
      <c r="H14" s="156"/>
      <c r="I14" s="156" t="str">
        <f>IFERROR(VLOOKUP(D14,DB!A:F,6,0),"")</f>
        <v/>
      </c>
      <c r="J14" s="156" t="str">
        <f>IFERROR(VLOOKUP(D14,DB!A:G,7,0),"")</f>
        <v/>
      </c>
      <c r="K14" s="156"/>
      <c r="L14" s="156" t="str">
        <f>IFERROR(VLOOKUP(D14,DB!A:I,9,0),"")</f>
        <v/>
      </c>
    </row>
    <row r="15" spans="1:16383" ht="31.5" customHeight="1">
      <c r="A15" s="156"/>
      <c r="B15" s="156" t="str">
        <f>IFERROR(VLOOKUP(D15,DB!A:K,11,0),"")</f>
        <v/>
      </c>
      <c r="C15" s="156"/>
      <c r="D15" s="156"/>
      <c r="E15" s="156"/>
      <c r="F15" s="156"/>
      <c r="G15" s="151">
        <f ca="1">IFERROR(NOW()-F15,"-")</f>
        <v>45939.767750115738</v>
      </c>
      <c r="H15" s="156"/>
      <c r="I15" s="156" t="str">
        <f>IFERROR(VLOOKUP(D15,DB!A:F,6,0),"")</f>
        <v/>
      </c>
      <c r="J15" s="156" t="str">
        <f>IFERROR(VLOOKUP(D15,DB!A:G,7,0),"")</f>
        <v/>
      </c>
      <c r="K15" s="156"/>
      <c r="L15" s="156" t="str">
        <f>IFERROR(VLOOKUP(D15,DB!A:I,9,0),"")</f>
        <v/>
      </c>
    </row>
    <row r="16" spans="1:16383" ht="31.5" customHeight="1">
      <c r="A16" s="156"/>
      <c r="B16" s="156" t="str">
        <f>IFERROR(VLOOKUP(D16,DB!A:K,11,0),"")</f>
        <v/>
      </c>
      <c r="C16" s="156"/>
      <c r="D16" s="156"/>
      <c r="E16" s="156"/>
      <c r="F16" s="156"/>
      <c r="G16" s="151">
        <f ca="1">IFERROR(NOW()-F16,"-")</f>
        <v>45939.767750115738</v>
      </c>
      <c r="H16" s="156"/>
      <c r="I16" s="156" t="str">
        <f>IFERROR(VLOOKUP(D16,DB!A:F,6,0),"")</f>
        <v/>
      </c>
      <c r="J16" s="156" t="str">
        <f>IFERROR(VLOOKUP(D16,DB!A:G,7,0),"")</f>
        <v/>
      </c>
      <c r="K16" s="156"/>
      <c r="L16" s="156" t="str">
        <f>IFERROR(VLOOKUP(D16,DB!A:I,9,0),"")</f>
        <v/>
      </c>
    </row>
    <row r="17" spans="1:12" ht="31.5" customHeight="1">
      <c r="A17" s="110"/>
      <c r="B17" s="157" t="str">
        <f>IFERROR(VLOOKUP(D17,DB!A:K,11,0),"")</f>
        <v/>
      </c>
      <c r="C17" s="157"/>
      <c r="D17" s="157"/>
      <c r="E17" s="158"/>
      <c r="F17" s="113"/>
      <c r="G17" s="151">
        <f ca="1">IFERROR(NOW()-F17,"-")</f>
        <v>45939.767750115738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1">
        <f ca="1">IFERROR(NOW()-F18,"-")</f>
        <v>45939.767750115738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1">
        <f ca="1">IFERROR(NOW()-F19,"-")</f>
        <v>45939.767750115738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1">
        <f ca="1">IFERROR(NOW()-F20,"-")</f>
        <v>45939.767750115738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1">
        <f ca="1">IFERROR(NOW()-F21,"-")</f>
        <v>45939.767750115738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45939.767750115738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45939.767750115738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45939.767750115738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45939.767750115738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45939.767750115738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45939.767750115738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45939.767750115738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45939.767750115738</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45939.767750115738</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45939.767750115738</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45939.767750115738</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45939.767750115738</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45939.767750115738</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45939.767750115738</v>
      </c>
      <c r="H35" s="113"/>
      <c r="I35" s="157" t="str">
        <f>IFERROR(VLOOKUP(D35,DB!A:F,6,0),"")</f>
        <v/>
      </c>
      <c r="J35" s="157" t="str">
        <f>IFERROR(VLOOKUP(D35,DB!A:G,7,0),"")</f>
        <v/>
      </c>
      <c r="K35" s="160"/>
      <c r="L35" s="158" t="str">
        <f>IFERROR(VLOOKUP(D35,DB!A:I,9,0),"")</f>
        <v/>
      </c>
    </row>
    <row r="36" spans="1:12" ht="31.5" customHeight="1">
      <c r="A36" s="110"/>
      <c r="B36" s="157" t="str">
        <f>IFERROR(VLOOKUP(D36,DB!A:K,11,0),"")</f>
        <v/>
      </c>
      <c r="C36" s="157"/>
      <c r="D36" s="157"/>
      <c r="E36" s="158"/>
      <c r="F36" s="113"/>
      <c r="G36" s="159">
        <f ca="1">IFERROR(NOW()-F36,"-")</f>
        <v>45939.767750115738</v>
      </c>
      <c r="H36" s="113"/>
      <c r="I36" s="157" t="str">
        <f>IFERROR(VLOOKUP(D36,DB!A:F,6,0),"")</f>
        <v/>
      </c>
      <c r="J36" s="157" t="str">
        <f>IFERROR(VLOOKUP(D36,DB!A:G,7,0),"")</f>
        <v/>
      </c>
      <c r="K36" s="160"/>
      <c r="L36" s="158" t="str">
        <f>IFERROR(VLOOKUP(D36,DB!A:I,9,0),"")</f>
        <v/>
      </c>
    </row>
    <row r="37" spans="1:12" ht="31.5" customHeight="1">
      <c r="A37" s="110"/>
      <c r="B37" s="157" t="str">
        <f>IFERROR(VLOOKUP(D37,DB!A:K,11,0),"")</f>
        <v/>
      </c>
      <c r="C37" s="157"/>
      <c r="D37" s="157"/>
      <c r="E37" s="158"/>
      <c r="F37" s="113"/>
      <c r="G37" s="159">
        <f ca="1">IFERROR(NOW()-F37,"-")</f>
        <v>45939.767750115738</v>
      </c>
      <c r="H37" s="113"/>
      <c r="I37" s="157" t="str">
        <f>IFERROR(VLOOKUP(D37,DB!A:F,6,0),"")</f>
        <v/>
      </c>
      <c r="J37" s="157" t="str">
        <f>IFERROR(VLOOKUP(D37,DB!A:G,7,0),"")</f>
        <v/>
      </c>
      <c r="K37" s="160"/>
      <c r="L37" s="158" t="str">
        <f>IFERROR(VLOOKUP(D37,DB!A:I,9,0),"")</f>
        <v/>
      </c>
    </row>
    <row r="38" spans="1:12" ht="31.5" customHeight="1">
      <c r="A38" s="110"/>
      <c r="B38" s="109" t="str">
        <f>IFERROR(VLOOKUP(D38,DB!A:K,11,0),"")</f>
        <v/>
      </c>
      <c r="C38" s="111"/>
      <c r="D38" s="109"/>
      <c r="E38" s="112"/>
      <c r="F38" s="113"/>
      <c r="G38" s="81">
        <f ca="1">IFERROR(NOW()-F38,"-")</f>
        <v>45939.767750115738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45939.767750115738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45939.767750115738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45939.767750115738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45939.767750115738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45939.767750115738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45939.767750115738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45939.767750115738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45939.767750115738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45939.767750115738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45939.767750115738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45939.767750115738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45939.767750115738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45939.767750115738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45939.767750115738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45939.767750115738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45939.767750115738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45939.767750115738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45939.767750115738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45939.767750115738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45939.767750115738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45939.767750115738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45939.767750115738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45939.767750115738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45939.767750115738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45939.767750115738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45939.767750115738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45939.767750115738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45939.767750115738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45939.767750115738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45939.767750115738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45939.767750115738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45939.767750115738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45939.767750115738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45939.767750115738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45939.767750115738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45939.767750115738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45939.767750115738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45939.767750115738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45939.767750115738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45939.767750115738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45939.767750115738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45939.767750115738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45939.767750115738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45939.767750115738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45939.767750115738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45939.767750115738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45939.767750115738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45939.767750115738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45939.767750115738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45939.767750115738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45939.767750115738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45939.767750115738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45939.767750115738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45939.767750115738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45939.767750115738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45939.767750115738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45939.767750115738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45939.767750115738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45939.767750115738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45939.767750115738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45939.767750115738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45939.767750115738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45939.767750115738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45939.767750115738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45939.767750115738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45939.767750115738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45939.767750115738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45939.767750115738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45939.767750115738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45939.767750115738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45939.767750115738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45939.767750115738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45939.767750115738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45939.767750115738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45939.767750115738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45939.767750115738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45939.767750115738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45939.767750115738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45939.767750115738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45939.767750115738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45939.767750115738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45939.767750115738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45939.767750115738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45939.767750115738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45939.767750115738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45939.767750115738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45939.767750115738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45939.767750115738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45939.767750115738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45939.767750115738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45939.767750115738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45939.767750115738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45939.767750115738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45939.767750115738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45939.767750115738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45939.767750115738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45939.767750115738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45939.767750115738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45939.767750115738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45939.767750115738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45939.767750115738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45939.767750115738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45939.767750115738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45939.767750115738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45939.767750115738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45939.767750115738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45939.767750115738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45939.767750115738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45939.767750115738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45939.767750115738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45939.767750115738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45939.767750115738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45939.767750115738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45939.767750115738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45939.767750115738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45939.767750115738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45939.767750115738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45939.767750115738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45939.767750115738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45939.767750115738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45939.767750115738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45939.767750115738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45939.767750115738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45939.767750115738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45939.767750115738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45939.767750115738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45939.767750115738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45939.767750115738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45939.767750115738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45939.767750115738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45939.767750115738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45939.767750115738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45939.767750115738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45939.767750115738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45939.767750115738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45939.767750115738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45939.767750115738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45939.767750115738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45939.767750115738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45939.767750115738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45939.767750115738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45939.767750115738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45939.767750115738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45939.767750115738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45939.767750115738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45939.767750115738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45939.767750115738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45939.767750115738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45939.767750115738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45939.767750115738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45939.767750115738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45939.767750115738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45939.767750115738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45939.767750115738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45939.767750115738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45939.767750115738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45939.767750115738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45939.767750115738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45939.767750115738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45939.767750115738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45939.767750115738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45939.767750115738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45939.767750115738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45939.767750115738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45939.767750115738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45939.767750115738</v>
      </c>
      <c r="H204" s="113"/>
      <c r="I204" s="109" t="str">
        <f>IFERROR(VLOOKUP(D204,DB!A:F,6,0),"")</f>
        <v/>
      </c>
      <c r="J204" s="108" t="str">
        <f>IFERROR(VLOOKUP(D204,DB!A:G,7,0),"")</f>
        <v/>
      </c>
      <c r="K204" s="114"/>
      <c r="L204" s="115" t="str">
        <f>IFERROR(VLOOKUP(D204,DB!A:I,9,0),"")</f>
        <v/>
      </c>
    </row>
  </sheetData>
  <dataValidations count="2">
    <dataValidation allowBlank="1" showInputMessage="1" showErrorMessage="1" sqref="E1" xr:uid="{380493DB-286A-4683-AF55-C78F04945A49}"/>
    <dataValidation type="list" allowBlank="1" showInputMessage="1" showErrorMessage="1" sqref="E3 E5:E2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2025-10-09T15:25:42Z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